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BS" sheetId="1" r:id="rId1"/>
    <sheet name="Bar Shape Details" sheetId="3" r:id="rId2"/>
  </sheets>
  <calcPr calcId="124519"/>
</workbook>
</file>

<file path=xl/calcChain.xml><?xml version="1.0" encoding="utf-8"?>
<calcChain xmlns="http://schemas.openxmlformats.org/spreadsheetml/2006/main">
  <c r="AJ43" i="1"/>
  <c r="AG42"/>
  <c r="AG35"/>
  <c r="AG29"/>
  <c r="AG24"/>
  <c r="T48"/>
  <c r="T46"/>
  <c r="O33"/>
  <c r="Z34" s="1"/>
  <c r="O28"/>
  <c r="Z29" s="1"/>
  <c r="O24"/>
  <c r="Z24" s="1"/>
  <c r="N40"/>
  <c r="T42" s="1"/>
  <c r="N33"/>
  <c r="AC35" s="1"/>
  <c r="N28"/>
  <c r="AC29" s="1"/>
  <c r="N24"/>
  <c r="AC24" s="1"/>
  <c r="J49"/>
  <c r="G47" s="1"/>
  <c r="U41" s="1"/>
  <c r="F49"/>
  <c r="J48"/>
  <c r="F48"/>
  <c r="G35"/>
  <c r="J34"/>
  <c r="F34"/>
  <c r="C37"/>
  <c r="J37"/>
  <c r="Q46" s="1"/>
  <c r="L30"/>
  <c r="L25"/>
  <c r="C30"/>
  <c r="H30"/>
  <c r="H25"/>
  <c r="C25"/>
  <c r="P24" s="1"/>
  <c r="D20"/>
  <c r="D17"/>
  <c r="L15"/>
  <c r="S17"/>
  <c r="S16"/>
  <c r="AB10"/>
  <c r="S19" s="1"/>
  <c r="Z10"/>
  <c r="N12"/>
  <c r="G37" s="1"/>
  <c r="AC31" l="1"/>
  <c r="AC37"/>
  <c r="AM35" s="1"/>
  <c r="AC26"/>
  <c r="AJ24" s="1"/>
  <c r="P29"/>
  <c r="P34"/>
  <c r="D43"/>
  <c r="S41" s="1"/>
  <c r="T43" s="1"/>
  <c r="R45" s="1"/>
  <c r="W41" s="1"/>
  <c r="W43" s="1"/>
  <c r="U24"/>
  <c r="Q26" s="1"/>
  <c r="T26" s="1"/>
  <c r="U34"/>
  <c r="Q48"/>
  <c r="Q49" s="1"/>
  <c r="O40" s="1"/>
  <c r="AC42"/>
  <c r="AC44" s="1"/>
  <c r="AJ42" s="1"/>
  <c r="I35"/>
  <c r="P36" s="1"/>
  <c r="U29"/>
  <c r="Q31" s="1"/>
  <c r="T31" s="1"/>
  <c r="S36" l="1"/>
  <c r="Q38" s="1"/>
  <c r="W34" s="1"/>
  <c r="W36" s="1"/>
  <c r="AJ35" s="1"/>
  <c r="AJ36" s="1"/>
  <c r="AM25"/>
  <c r="AJ26" s="1"/>
  <c r="W24"/>
  <c r="W25" s="1"/>
  <c r="AM29"/>
  <c r="W29"/>
  <c r="W30" s="1"/>
  <c r="AJ29" s="1"/>
  <c r="Z41"/>
  <c r="AM42" s="1"/>
  <c r="AJ30" l="1"/>
  <c r="AJ50" s="1"/>
  <c r="AJ51" s="1"/>
</calcChain>
</file>

<file path=xl/comments1.xml><?xml version="1.0" encoding="utf-8"?>
<comments xmlns="http://schemas.openxmlformats.org/spreadsheetml/2006/main">
  <authors>
    <author>mcc</author>
  </authors>
  <commentList>
    <comment ref="F34" authorId="0">
      <text>
        <r>
          <rPr>
            <b/>
            <sz val="9"/>
            <color indexed="81"/>
            <rFont val="Tahoma"/>
            <family val="2"/>
          </rPr>
          <t xml:space="preserve">BOSS: </t>
        </r>
        <r>
          <rPr>
            <sz val="9"/>
            <color indexed="81"/>
            <rFont val="Tahoma"/>
            <family val="2"/>
          </rPr>
          <t xml:space="preserve">
Depth of Beam - (2 x Top and Bottom Cover) - (Dia of Crank Bar)</t>
        </r>
      </text>
    </comment>
  </commentList>
</comments>
</file>

<file path=xl/sharedStrings.xml><?xml version="1.0" encoding="utf-8"?>
<sst xmlns="http://schemas.openxmlformats.org/spreadsheetml/2006/main" count="156" uniqueCount="54">
  <si>
    <t>mm Dia Stirrups @</t>
  </si>
  <si>
    <t>mm C/C</t>
  </si>
  <si>
    <t>Anchor Bars</t>
  </si>
  <si>
    <t>#</t>
  </si>
  <si>
    <t>mm Dia</t>
  </si>
  <si>
    <t>mm Dia Cranked Bars</t>
  </si>
  <si>
    <t>Main Bars</t>
  </si>
  <si>
    <t>mm c/c</t>
  </si>
  <si>
    <t>Clear Cover Bottom =</t>
  </si>
  <si>
    <t>Clear Cover Top =</t>
  </si>
  <si>
    <t>Clear Cover Ends =</t>
  </si>
  <si>
    <t>mm</t>
  </si>
  <si>
    <t>Kg/m</t>
  </si>
  <si>
    <t>+</t>
  </si>
  <si>
    <t>x</t>
  </si>
  <si>
    <t>-</t>
  </si>
  <si>
    <t>C.Span</t>
  </si>
  <si>
    <t>No</t>
  </si>
  <si>
    <t>Ends Cover</t>
  </si>
  <si>
    <t>WL. Thickness</t>
  </si>
  <si>
    <t>CB Length + WT-EndC</t>
  </si>
  <si>
    <t>=</t>
  </si>
  <si>
    <t>H=</t>
  </si>
  <si>
    <t>W=</t>
  </si>
  <si>
    <t>Cranked Bars</t>
  </si>
  <si>
    <t>Stirrups</t>
  </si>
  <si>
    <t>CLength + 18 x Dia of Bar</t>
  </si>
  <si>
    <t>m</t>
  </si>
  <si>
    <t>Clength + 18d + 2 x 0.414h</t>
  </si>
  <si>
    <t>(</t>
  </si>
  <si>
    <t>)</t>
  </si>
  <si>
    <t>/</t>
  </si>
  <si>
    <t>No's</t>
  </si>
  <si>
    <t xml:space="preserve">x </t>
  </si>
  <si>
    <t>Pi</t>
  </si>
  <si>
    <t>Kg</t>
  </si>
  <si>
    <t>B  E  A  M</t>
  </si>
  <si>
    <t>TOTAL WEIGHT                     (Kg)</t>
  </si>
  <si>
    <t>LENGTH INCLUDE BENDS                                (m)</t>
  </si>
  <si>
    <t>CUT LENGTH OF BARRS                                                (mm)</t>
  </si>
  <si>
    <t>Dia           mm</t>
  </si>
  <si>
    <t>TOT LENGTH                     (m)</t>
  </si>
  <si>
    <t>T</t>
  </si>
  <si>
    <t xml:space="preserve">TOTAL WEIGHT OF STEEN IN KG = </t>
  </si>
  <si>
    <t xml:space="preserve">TOTAL WEIGHT OF STEEL IN TON = </t>
  </si>
  <si>
    <t>BAR BENDING SCHEDULE OF RCC BEAM</t>
  </si>
  <si>
    <t>Weight of Steel/m =</t>
  </si>
  <si>
    <t>Note: The Red Color Cells</t>
  </si>
  <si>
    <t xml:space="preserve">are Input Values Cells, You </t>
  </si>
  <si>
    <t>Can Change these values.</t>
  </si>
  <si>
    <r>
      <rPr>
        <b/>
        <sz val="12"/>
        <color theme="1"/>
        <rFont val="Calibri"/>
        <family val="2"/>
        <scheme val="minor"/>
      </rPr>
      <t xml:space="preserve">WT OF STEEL (Kg/m)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VOL = Pi/4xD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x Wt of Steel/m</t>
    </r>
  </si>
  <si>
    <t>NAME</t>
  </si>
  <si>
    <t>2 x (L+B) + 24 Dia of Bar</t>
  </si>
  <si>
    <t>Designed By: #BOSS [Land Surveyor - AutoCAD Civil 3D]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</si>
</sst>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4"/>
      <color theme="1"/>
      <name val="BankGothic Md BT"/>
      <family val="2"/>
    </font>
    <font>
      <b/>
      <sz val="11"/>
      <color rgb="FF3B13AD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7030A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3" xfId="0" applyFill="1" applyBorder="1" applyAlignment="1"/>
    <xf numFmtId="0" fontId="0" fillId="2" borderId="7" xfId="0" applyFill="1" applyBorder="1"/>
    <xf numFmtId="0" fontId="0" fillId="2" borderId="9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164" fontId="8" fillId="2" borderId="0" xfId="0" applyNumberFormat="1" applyFont="1" applyFill="1" applyBorder="1" applyAlignment="1"/>
    <xf numFmtId="0" fontId="8" fillId="2" borderId="9" xfId="0" applyFont="1" applyFill="1" applyBorder="1"/>
    <xf numFmtId="0" fontId="8" fillId="2" borderId="0" xfId="0" applyFont="1" applyFill="1" applyBorder="1" applyAlignment="1"/>
    <xf numFmtId="0" fontId="0" fillId="2" borderId="3" xfId="0" applyFill="1" applyBorder="1" applyAlignment="1">
      <alignment horizontal="center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2" borderId="26" xfId="0" applyFill="1" applyBorder="1"/>
    <xf numFmtId="0" fontId="0" fillId="2" borderId="19" xfId="0" applyFill="1" applyBorder="1"/>
    <xf numFmtId="0" fontId="5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/>
    <xf numFmtId="0" fontId="0" fillId="2" borderId="31" xfId="0" applyFill="1" applyBorder="1" applyAlignment="1">
      <alignment horizontal="center"/>
    </xf>
    <xf numFmtId="0" fontId="0" fillId="2" borderId="18" xfId="0" applyFill="1" applyBorder="1"/>
    <xf numFmtId="0" fontId="0" fillId="2" borderId="20" xfId="0" applyFill="1" applyBorder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11" xfId="0" applyFill="1" applyBorder="1"/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/>
    <xf numFmtId="0" fontId="8" fillId="2" borderId="28" xfId="0" applyFont="1" applyFill="1" applyBorder="1" applyAlignment="1"/>
    <xf numFmtId="0" fontId="8" fillId="2" borderId="29" xfId="0" applyFont="1" applyFill="1" applyBorder="1"/>
    <xf numFmtId="0" fontId="10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5" fillId="3" borderId="51" xfId="0" applyNumberFormat="1" applyFont="1" applyFill="1" applyBorder="1" applyAlignment="1">
      <alignment horizontal="center" vertical="center" textRotation="255"/>
    </xf>
    <xf numFmtId="0" fontId="15" fillId="3" borderId="52" xfId="0" applyNumberFormat="1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164" fontId="8" fillId="2" borderId="4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4" fontId="8" fillId="2" borderId="42" xfId="0" applyNumberFormat="1" applyFont="1" applyFill="1" applyBorder="1" applyAlignment="1">
      <alignment horizontal="right"/>
    </xf>
    <xf numFmtId="164" fontId="8" fillId="2" borderId="43" xfId="0" applyNumberFormat="1" applyFont="1" applyFill="1" applyBorder="1" applyAlignment="1">
      <alignment horizontal="right"/>
    </xf>
    <xf numFmtId="0" fontId="12" fillId="3" borderId="24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textRotation="255"/>
    </xf>
    <xf numFmtId="0" fontId="8" fillId="3" borderId="44" xfId="0" applyFont="1" applyFill="1" applyBorder="1" applyAlignment="1">
      <alignment horizontal="center" vertical="center" textRotation="255"/>
    </xf>
    <xf numFmtId="0" fontId="8" fillId="3" borderId="23" xfId="0" applyFont="1" applyFill="1" applyBorder="1" applyAlignment="1">
      <alignment horizontal="center" vertical="center" textRotation="255"/>
    </xf>
    <xf numFmtId="164" fontId="10" fillId="2" borderId="0" xfId="0" applyNumberFormat="1" applyFont="1" applyFill="1" applyBorder="1" applyAlignment="1">
      <alignment horizontal="right"/>
    </xf>
    <xf numFmtId="0" fontId="0" fillId="2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47" xfId="0" applyNumberFormat="1" applyFill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B13A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6</xdr:row>
      <xdr:rowOff>162719</xdr:rowOff>
    </xdr:from>
    <xdr:to>
      <xdr:col>32</xdr:col>
      <xdr:colOff>76200</xdr:colOff>
      <xdr:row>7</xdr:row>
      <xdr:rowOff>115888</xdr:rowOff>
    </xdr:to>
    <xdr:grpSp>
      <xdr:nvGrpSpPr>
        <xdr:cNvPr id="8" name="Group 7"/>
        <xdr:cNvGrpSpPr/>
      </xdr:nvGrpSpPr>
      <xdr:grpSpPr>
        <a:xfrm>
          <a:off x="838200" y="1229519"/>
          <a:ext cx="6029325" cy="143669"/>
          <a:chOff x="495300" y="915194"/>
          <a:chExt cx="5591175" cy="143669"/>
        </a:xfrm>
      </xdr:grpSpPr>
      <xdr:cxnSp macro="">
        <xdr:nvCxnSpPr>
          <xdr:cNvPr id="3" name="Straight Connector 2"/>
          <xdr:cNvCxnSpPr/>
        </xdr:nvCxnSpPr>
        <xdr:spPr>
          <a:xfrm>
            <a:off x="495300" y="1057275"/>
            <a:ext cx="5591175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 flipH="1" flipV="1">
            <a:off x="5995988" y="985838"/>
            <a:ext cx="142875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 rot="5400000" flipH="1" flipV="1">
            <a:off x="457200" y="981075"/>
            <a:ext cx="114300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85725</xdr:colOff>
      <xdr:row>4</xdr:row>
      <xdr:rowOff>96044</xdr:rowOff>
    </xdr:from>
    <xdr:to>
      <xdr:col>32</xdr:col>
      <xdr:colOff>76200</xdr:colOff>
      <xdr:row>5</xdr:row>
      <xdr:rowOff>49213</xdr:rowOff>
    </xdr:to>
    <xdr:grpSp>
      <xdr:nvGrpSpPr>
        <xdr:cNvPr id="9" name="Group 8"/>
        <xdr:cNvGrpSpPr/>
      </xdr:nvGrpSpPr>
      <xdr:grpSpPr>
        <a:xfrm rot="10800000">
          <a:off x="838200" y="781844"/>
          <a:ext cx="6029325" cy="143669"/>
          <a:chOff x="495300" y="915194"/>
          <a:chExt cx="5591175" cy="143669"/>
        </a:xfrm>
      </xdr:grpSpPr>
      <xdr:cxnSp macro="">
        <xdr:nvCxnSpPr>
          <xdr:cNvPr id="10" name="Straight Connector 9"/>
          <xdr:cNvCxnSpPr/>
        </xdr:nvCxnSpPr>
        <xdr:spPr>
          <a:xfrm>
            <a:off x="495300" y="1057275"/>
            <a:ext cx="5591175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rot="5400000" flipH="1" flipV="1">
            <a:off x="5995988" y="985838"/>
            <a:ext cx="142875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rot="5400000" flipH="1" flipV="1">
            <a:off x="457200" y="981075"/>
            <a:ext cx="114300" cy="158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161925</xdr:colOff>
      <xdr:row>4</xdr:row>
      <xdr:rowOff>85725</xdr:rowOff>
    </xdr:from>
    <xdr:to>
      <xdr:col>12</xdr:col>
      <xdr:colOff>152400</xdr:colOff>
      <xdr:row>7</xdr:row>
      <xdr:rowOff>104775</xdr:rowOff>
    </xdr:to>
    <xdr:cxnSp macro="">
      <xdr:nvCxnSpPr>
        <xdr:cNvPr id="14" name="Straight Connector 13"/>
        <xdr:cNvCxnSpPr/>
      </xdr:nvCxnSpPr>
      <xdr:spPr>
        <a:xfrm rot="16200000" flipH="1">
          <a:off x="1562100" y="466725"/>
          <a:ext cx="590550" cy="5905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4</xdr:row>
      <xdr:rowOff>104775</xdr:rowOff>
    </xdr:from>
    <xdr:to>
      <xdr:col>27</xdr:col>
      <xdr:colOff>47625</xdr:colOff>
      <xdr:row>7</xdr:row>
      <xdr:rowOff>104775</xdr:rowOff>
    </xdr:to>
    <xdr:cxnSp macro="">
      <xdr:nvCxnSpPr>
        <xdr:cNvPr id="17" name="Straight Connector 16"/>
        <xdr:cNvCxnSpPr/>
      </xdr:nvCxnSpPr>
      <xdr:spPr>
        <a:xfrm rot="5400000">
          <a:off x="4476750" y="485775"/>
          <a:ext cx="571500" cy="5715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8732</xdr:colOff>
      <xdr:row>4</xdr:row>
      <xdr:rowOff>86518</xdr:rowOff>
    </xdr:from>
    <xdr:to>
      <xdr:col>5</xdr:col>
      <xdr:colOff>10320</xdr:colOff>
      <xdr:row>7</xdr:row>
      <xdr:rowOff>115093</xdr:rowOff>
    </xdr:to>
    <xdr:cxnSp macro="">
      <xdr:nvCxnSpPr>
        <xdr:cNvPr id="19" name="Straight Connector 18"/>
        <xdr:cNvCxnSpPr/>
      </xdr:nvCxnSpPr>
      <xdr:spPr>
        <a:xfrm rot="5400000">
          <a:off x="309563" y="766762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56357</xdr:colOff>
      <xdr:row>4</xdr:row>
      <xdr:rowOff>76994</xdr:rowOff>
    </xdr:from>
    <xdr:to>
      <xdr:col>6</xdr:col>
      <xdr:colOff>57945</xdr:colOff>
      <xdr:row>7</xdr:row>
      <xdr:rowOff>105569</xdr:rowOff>
    </xdr:to>
    <xdr:cxnSp macro="">
      <xdr:nvCxnSpPr>
        <xdr:cNvPr id="20" name="Straight Connector 19"/>
        <xdr:cNvCxnSpPr/>
      </xdr:nvCxnSpPr>
      <xdr:spPr>
        <a:xfrm rot="5400000">
          <a:off x="557213" y="757238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132557</xdr:colOff>
      <xdr:row>4</xdr:row>
      <xdr:rowOff>76995</xdr:rowOff>
    </xdr:from>
    <xdr:to>
      <xdr:col>7</xdr:col>
      <xdr:colOff>134145</xdr:colOff>
      <xdr:row>7</xdr:row>
      <xdr:rowOff>105570</xdr:rowOff>
    </xdr:to>
    <xdr:cxnSp macro="">
      <xdr:nvCxnSpPr>
        <xdr:cNvPr id="21" name="Straight Connector 20"/>
        <xdr:cNvCxnSpPr/>
      </xdr:nvCxnSpPr>
      <xdr:spPr>
        <a:xfrm rot="5400000">
          <a:off x="833438" y="757239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8732</xdr:colOff>
      <xdr:row>4</xdr:row>
      <xdr:rowOff>96046</xdr:rowOff>
    </xdr:from>
    <xdr:to>
      <xdr:col>9</xdr:col>
      <xdr:colOff>10320</xdr:colOff>
      <xdr:row>7</xdr:row>
      <xdr:rowOff>124621</xdr:rowOff>
    </xdr:to>
    <xdr:cxnSp macro="">
      <xdr:nvCxnSpPr>
        <xdr:cNvPr id="22" name="Straight Connector 21"/>
        <xdr:cNvCxnSpPr/>
      </xdr:nvCxnSpPr>
      <xdr:spPr>
        <a:xfrm rot="5400000">
          <a:off x="1109663" y="776290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151609</xdr:colOff>
      <xdr:row>4</xdr:row>
      <xdr:rowOff>96043</xdr:rowOff>
    </xdr:from>
    <xdr:to>
      <xdr:col>27</xdr:col>
      <xdr:colOff>153197</xdr:colOff>
      <xdr:row>7</xdr:row>
      <xdr:rowOff>124618</xdr:rowOff>
    </xdr:to>
    <xdr:cxnSp macro="">
      <xdr:nvCxnSpPr>
        <xdr:cNvPr id="23" name="Straight Connector 22"/>
        <xdr:cNvCxnSpPr/>
      </xdr:nvCxnSpPr>
      <xdr:spPr>
        <a:xfrm rot="5400000">
          <a:off x="4852990" y="776287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189709</xdr:colOff>
      <xdr:row>4</xdr:row>
      <xdr:rowOff>96044</xdr:rowOff>
    </xdr:from>
    <xdr:to>
      <xdr:col>28</xdr:col>
      <xdr:colOff>191297</xdr:colOff>
      <xdr:row>7</xdr:row>
      <xdr:rowOff>124619</xdr:rowOff>
    </xdr:to>
    <xdr:cxnSp macro="">
      <xdr:nvCxnSpPr>
        <xdr:cNvPr id="24" name="Straight Connector 23"/>
        <xdr:cNvCxnSpPr/>
      </xdr:nvCxnSpPr>
      <xdr:spPr>
        <a:xfrm rot="5400000">
          <a:off x="5091115" y="776288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56359</xdr:colOff>
      <xdr:row>4</xdr:row>
      <xdr:rowOff>96045</xdr:rowOff>
    </xdr:from>
    <xdr:to>
      <xdr:col>30</xdr:col>
      <xdr:colOff>57947</xdr:colOff>
      <xdr:row>7</xdr:row>
      <xdr:rowOff>124620</xdr:rowOff>
    </xdr:to>
    <xdr:cxnSp macro="">
      <xdr:nvCxnSpPr>
        <xdr:cNvPr id="25" name="Straight Connector 24"/>
        <xdr:cNvCxnSpPr/>
      </xdr:nvCxnSpPr>
      <xdr:spPr>
        <a:xfrm rot="5400000">
          <a:off x="5357815" y="776289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94459</xdr:colOff>
      <xdr:row>4</xdr:row>
      <xdr:rowOff>96046</xdr:rowOff>
    </xdr:from>
    <xdr:to>
      <xdr:col>31</xdr:col>
      <xdr:colOff>96047</xdr:colOff>
      <xdr:row>7</xdr:row>
      <xdr:rowOff>124621</xdr:rowOff>
    </xdr:to>
    <xdr:cxnSp macro="">
      <xdr:nvCxnSpPr>
        <xdr:cNvPr id="26" name="Straight Connector 25"/>
        <xdr:cNvCxnSpPr/>
      </xdr:nvCxnSpPr>
      <xdr:spPr>
        <a:xfrm rot="5400000">
          <a:off x="5595940" y="776290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180184</xdr:colOff>
      <xdr:row>4</xdr:row>
      <xdr:rowOff>76994</xdr:rowOff>
    </xdr:from>
    <xdr:to>
      <xdr:col>25</xdr:col>
      <xdr:colOff>181772</xdr:colOff>
      <xdr:row>7</xdr:row>
      <xdr:rowOff>105569</xdr:rowOff>
    </xdr:to>
    <xdr:cxnSp macro="">
      <xdr:nvCxnSpPr>
        <xdr:cNvPr id="27" name="Straight Connector 26"/>
        <xdr:cNvCxnSpPr/>
      </xdr:nvCxnSpPr>
      <xdr:spPr>
        <a:xfrm rot="5400000">
          <a:off x="4481515" y="757238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18259</xdr:colOff>
      <xdr:row>4</xdr:row>
      <xdr:rowOff>96045</xdr:rowOff>
    </xdr:from>
    <xdr:to>
      <xdr:col>24</xdr:col>
      <xdr:colOff>19847</xdr:colOff>
      <xdr:row>7</xdr:row>
      <xdr:rowOff>124620</xdr:rowOff>
    </xdr:to>
    <xdr:cxnSp macro="">
      <xdr:nvCxnSpPr>
        <xdr:cNvPr id="28" name="Straight Connector 27"/>
        <xdr:cNvCxnSpPr/>
      </xdr:nvCxnSpPr>
      <xdr:spPr>
        <a:xfrm rot="5400000">
          <a:off x="4119565" y="776289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180184</xdr:colOff>
      <xdr:row>4</xdr:row>
      <xdr:rowOff>86521</xdr:rowOff>
    </xdr:from>
    <xdr:to>
      <xdr:col>21</xdr:col>
      <xdr:colOff>181772</xdr:colOff>
      <xdr:row>7</xdr:row>
      <xdr:rowOff>115096</xdr:rowOff>
    </xdr:to>
    <xdr:cxnSp macro="">
      <xdr:nvCxnSpPr>
        <xdr:cNvPr id="29" name="Straight Connector 28"/>
        <xdr:cNvCxnSpPr/>
      </xdr:nvCxnSpPr>
      <xdr:spPr>
        <a:xfrm rot="5400000">
          <a:off x="3681415" y="766765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123034</xdr:colOff>
      <xdr:row>4</xdr:row>
      <xdr:rowOff>86523</xdr:rowOff>
    </xdr:from>
    <xdr:to>
      <xdr:col>19</xdr:col>
      <xdr:colOff>124622</xdr:colOff>
      <xdr:row>7</xdr:row>
      <xdr:rowOff>115098</xdr:rowOff>
    </xdr:to>
    <xdr:cxnSp macro="">
      <xdr:nvCxnSpPr>
        <xdr:cNvPr id="30" name="Straight Connector 29"/>
        <xdr:cNvCxnSpPr/>
      </xdr:nvCxnSpPr>
      <xdr:spPr>
        <a:xfrm rot="5400000">
          <a:off x="3224215" y="766767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142084</xdr:colOff>
      <xdr:row>4</xdr:row>
      <xdr:rowOff>86524</xdr:rowOff>
    </xdr:from>
    <xdr:to>
      <xdr:col>10</xdr:col>
      <xdr:colOff>143672</xdr:colOff>
      <xdr:row>7</xdr:row>
      <xdr:rowOff>115099</xdr:rowOff>
    </xdr:to>
    <xdr:cxnSp macro="">
      <xdr:nvCxnSpPr>
        <xdr:cNvPr id="31" name="Straight Connector 30"/>
        <xdr:cNvCxnSpPr/>
      </xdr:nvCxnSpPr>
      <xdr:spPr>
        <a:xfrm rot="5400000">
          <a:off x="1443040" y="766768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104774</xdr:colOff>
      <xdr:row>4</xdr:row>
      <xdr:rowOff>85725</xdr:rowOff>
    </xdr:from>
    <xdr:to>
      <xdr:col>12</xdr:col>
      <xdr:colOff>106362</xdr:colOff>
      <xdr:row>7</xdr:row>
      <xdr:rowOff>114300</xdr:rowOff>
    </xdr:to>
    <xdr:cxnSp macro="">
      <xdr:nvCxnSpPr>
        <xdr:cNvPr id="32" name="Straight Connector 31"/>
        <xdr:cNvCxnSpPr/>
      </xdr:nvCxnSpPr>
      <xdr:spPr>
        <a:xfrm rot="5400000">
          <a:off x="1872455" y="765969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85724</xdr:colOff>
      <xdr:row>4</xdr:row>
      <xdr:rowOff>85726</xdr:rowOff>
    </xdr:from>
    <xdr:to>
      <xdr:col>14</xdr:col>
      <xdr:colOff>87312</xdr:colOff>
      <xdr:row>7</xdr:row>
      <xdr:rowOff>114301</xdr:rowOff>
    </xdr:to>
    <xdr:cxnSp macro="">
      <xdr:nvCxnSpPr>
        <xdr:cNvPr id="33" name="Straight Connector 32"/>
        <xdr:cNvCxnSpPr/>
      </xdr:nvCxnSpPr>
      <xdr:spPr>
        <a:xfrm rot="5400000">
          <a:off x="2186780" y="765970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4</xdr:row>
      <xdr:rowOff>85726</xdr:rowOff>
    </xdr:from>
    <xdr:to>
      <xdr:col>17</xdr:col>
      <xdr:colOff>39688</xdr:colOff>
      <xdr:row>7</xdr:row>
      <xdr:rowOff>114301</xdr:rowOff>
    </xdr:to>
    <xdr:cxnSp macro="">
      <xdr:nvCxnSpPr>
        <xdr:cNvPr id="34" name="Straight Connector 33"/>
        <xdr:cNvCxnSpPr/>
      </xdr:nvCxnSpPr>
      <xdr:spPr>
        <a:xfrm rot="5400000">
          <a:off x="2739231" y="765970"/>
          <a:ext cx="600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104775</xdr:rowOff>
    </xdr:from>
    <xdr:to>
      <xdr:col>8</xdr:col>
      <xdr:colOff>152400</xdr:colOff>
      <xdr:row>11</xdr:row>
      <xdr:rowOff>106363</xdr:rowOff>
    </xdr:to>
    <xdr:cxnSp macro="">
      <xdr:nvCxnSpPr>
        <xdr:cNvPr id="38" name="Straight Arrow Connector 37"/>
        <xdr:cNvCxnSpPr/>
      </xdr:nvCxnSpPr>
      <xdr:spPr>
        <a:xfrm rot="10800000">
          <a:off x="800100" y="1438275"/>
          <a:ext cx="5524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11</xdr:row>
      <xdr:rowOff>95250</xdr:rowOff>
    </xdr:from>
    <xdr:to>
      <xdr:col>12</xdr:col>
      <xdr:colOff>190500</xdr:colOff>
      <xdr:row>11</xdr:row>
      <xdr:rowOff>96838</xdr:rowOff>
    </xdr:to>
    <xdr:cxnSp macro="">
      <xdr:nvCxnSpPr>
        <xdr:cNvPr id="40" name="Straight Arrow Connector 39"/>
        <xdr:cNvCxnSpPr/>
      </xdr:nvCxnSpPr>
      <xdr:spPr>
        <a:xfrm>
          <a:off x="1638300" y="1428750"/>
          <a:ext cx="5524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11</xdr:row>
      <xdr:rowOff>104775</xdr:rowOff>
    </xdr:from>
    <xdr:to>
      <xdr:col>26</xdr:col>
      <xdr:colOff>161925</xdr:colOff>
      <xdr:row>11</xdr:row>
      <xdr:rowOff>106363</xdr:rowOff>
    </xdr:to>
    <xdr:cxnSp macro="">
      <xdr:nvCxnSpPr>
        <xdr:cNvPr id="41" name="Straight Arrow Connector 40"/>
        <xdr:cNvCxnSpPr/>
      </xdr:nvCxnSpPr>
      <xdr:spPr>
        <a:xfrm rot="10800000">
          <a:off x="4410075" y="1438275"/>
          <a:ext cx="5524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47625</xdr:colOff>
      <xdr:row>11</xdr:row>
      <xdr:rowOff>95250</xdr:rowOff>
    </xdr:from>
    <xdr:to>
      <xdr:col>31</xdr:col>
      <xdr:colOff>0</xdr:colOff>
      <xdr:row>11</xdr:row>
      <xdr:rowOff>96838</xdr:rowOff>
    </xdr:to>
    <xdr:cxnSp macro="">
      <xdr:nvCxnSpPr>
        <xdr:cNvPr id="42" name="Straight Arrow Connector 41"/>
        <xdr:cNvCxnSpPr/>
      </xdr:nvCxnSpPr>
      <xdr:spPr>
        <a:xfrm>
          <a:off x="5248275" y="1428750"/>
          <a:ext cx="5524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95250</xdr:rowOff>
    </xdr:from>
    <xdr:to>
      <xdr:col>17</xdr:col>
      <xdr:colOff>104775</xdr:colOff>
      <xdr:row>12</xdr:row>
      <xdr:rowOff>96838</xdr:rowOff>
    </xdr:to>
    <xdr:cxnSp macro="">
      <xdr:nvCxnSpPr>
        <xdr:cNvPr id="44" name="Straight Arrow Connector 43"/>
        <xdr:cNvCxnSpPr/>
      </xdr:nvCxnSpPr>
      <xdr:spPr>
        <a:xfrm rot="10800000">
          <a:off x="800100" y="1619250"/>
          <a:ext cx="23050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12</xdr:row>
      <xdr:rowOff>104775</xdr:rowOff>
    </xdr:from>
    <xdr:to>
      <xdr:col>31</xdr:col>
      <xdr:colOff>9525</xdr:colOff>
      <xdr:row>12</xdr:row>
      <xdr:rowOff>106363</xdr:rowOff>
    </xdr:to>
    <xdr:cxnSp macro="">
      <xdr:nvCxnSpPr>
        <xdr:cNvPr id="46" name="Straight Arrow Connector 45"/>
        <xdr:cNvCxnSpPr/>
      </xdr:nvCxnSpPr>
      <xdr:spPr>
        <a:xfrm>
          <a:off x="3467100" y="1628775"/>
          <a:ext cx="23431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</xdr:colOff>
      <xdr:row>12</xdr:row>
      <xdr:rowOff>104776</xdr:rowOff>
    </xdr:from>
    <xdr:to>
      <xdr:col>34</xdr:col>
      <xdr:colOff>104775</xdr:colOff>
      <xdr:row>12</xdr:row>
      <xdr:rowOff>108111</xdr:rowOff>
    </xdr:to>
    <xdr:cxnSp macro="">
      <xdr:nvCxnSpPr>
        <xdr:cNvPr id="50" name="Straight Arrow Connector 49"/>
        <xdr:cNvCxnSpPr/>
      </xdr:nvCxnSpPr>
      <xdr:spPr>
        <a:xfrm rot="10800000">
          <a:off x="6372226" y="1895476"/>
          <a:ext cx="200024" cy="333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12</xdr:row>
      <xdr:rowOff>85725</xdr:rowOff>
    </xdr:from>
    <xdr:to>
      <xdr:col>4</xdr:col>
      <xdr:colOff>9525</xdr:colOff>
      <xdr:row>12</xdr:row>
      <xdr:rowOff>87313</xdr:rowOff>
    </xdr:to>
    <xdr:cxnSp macro="">
      <xdr:nvCxnSpPr>
        <xdr:cNvPr id="52" name="Straight Arrow Connector 51"/>
        <xdr:cNvCxnSpPr/>
      </xdr:nvCxnSpPr>
      <xdr:spPr>
        <a:xfrm>
          <a:off x="190500" y="1609725"/>
          <a:ext cx="21907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85726</xdr:colOff>
      <xdr:row>2</xdr:row>
      <xdr:rowOff>95250</xdr:rowOff>
    </xdr:from>
    <xdr:to>
      <xdr:col>27</xdr:col>
      <xdr:colOff>66678</xdr:colOff>
      <xdr:row>5</xdr:row>
      <xdr:rowOff>47625</xdr:rowOff>
    </xdr:to>
    <xdr:cxnSp macro="">
      <xdr:nvCxnSpPr>
        <xdr:cNvPr id="61" name="Elbow Connector 60"/>
        <xdr:cNvCxnSpPr/>
      </xdr:nvCxnSpPr>
      <xdr:spPr>
        <a:xfrm rot="5400000">
          <a:off x="4819652" y="266699"/>
          <a:ext cx="523875" cy="180977"/>
        </a:xfrm>
        <a:prstGeom prst="bentConnector3">
          <a:avLst>
            <a:gd name="adj1" fmla="val -909"/>
          </a:avLst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103982</xdr:colOff>
      <xdr:row>3</xdr:row>
      <xdr:rowOff>793</xdr:rowOff>
    </xdr:from>
    <xdr:to>
      <xdr:col>20</xdr:col>
      <xdr:colOff>105570</xdr:colOff>
      <xdr:row>4</xdr:row>
      <xdr:rowOff>86518</xdr:rowOff>
    </xdr:to>
    <xdr:cxnSp macro="">
      <xdr:nvCxnSpPr>
        <xdr:cNvPr id="68" name="Straight Arrow Connector 67"/>
        <xdr:cNvCxnSpPr/>
      </xdr:nvCxnSpPr>
      <xdr:spPr>
        <a:xfrm rot="5400000">
          <a:off x="3671888" y="328612"/>
          <a:ext cx="2762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95250</xdr:rowOff>
    </xdr:from>
    <xdr:to>
      <xdr:col>17</xdr:col>
      <xdr:colOff>152400</xdr:colOff>
      <xdr:row>11</xdr:row>
      <xdr:rowOff>96838</xdr:rowOff>
    </xdr:to>
    <xdr:cxnSp macro="">
      <xdr:nvCxnSpPr>
        <xdr:cNvPr id="70" name="Straight Arrow Connector 69"/>
        <xdr:cNvCxnSpPr/>
      </xdr:nvCxnSpPr>
      <xdr:spPr>
        <a:xfrm rot="10800000">
          <a:off x="2266950" y="1428750"/>
          <a:ext cx="95250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11</xdr:row>
      <xdr:rowOff>95250</xdr:rowOff>
    </xdr:from>
    <xdr:to>
      <xdr:col>24</xdr:col>
      <xdr:colOff>0</xdr:colOff>
      <xdr:row>11</xdr:row>
      <xdr:rowOff>96838</xdr:rowOff>
    </xdr:to>
    <xdr:cxnSp macro="">
      <xdr:nvCxnSpPr>
        <xdr:cNvPr id="72" name="Straight Arrow Connector 71"/>
        <xdr:cNvCxnSpPr/>
      </xdr:nvCxnSpPr>
      <xdr:spPr>
        <a:xfrm>
          <a:off x="3571875" y="1428750"/>
          <a:ext cx="9334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3</xdr:row>
      <xdr:rowOff>10319</xdr:rowOff>
    </xdr:from>
    <xdr:to>
      <xdr:col>12</xdr:col>
      <xdr:colOff>142875</xdr:colOff>
      <xdr:row>6</xdr:row>
      <xdr:rowOff>85725</xdr:rowOff>
    </xdr:to>
    <xdr:grpSp>
      <xdr:nvGrpSpPr>
        <xdr:cNvPr id="86" name="Group 85"/>
        <xdr:cNvGrpSpPr/>
      </xdr:nvGrpSpPr>
      <xdr:grpSpPr>
        <a:xfrm>
          <a:off x="914400" y="505619"/>
          <a:ext cx="1809750" cy="646906"/>
          <a:chOff x="561975" y="200819"/>
          <a:chExt cx="1647825" cy="646906"/>
        </a:xfrm>
      </xdr:grpSpPr>
      <xdr:cxnSp macro="">
        <xdr:nvCxnSpPr>
          <xdr:cNvPr id="77" name="Straight Connector 76"/>
          <xdr:cNvCxnSpPr/>
        </xdr:nvCxnSpPr>
        <xdr:spPr>
          <a:xfrm>
            <a:off x="609600" y="800100"/>
            <a:ext cx="1571625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Oval 77"/>
          <xdr:cNvSpPr/>
        </xdr:nvSpPr>
        <xdr:spPr>
          <a:xfrm>
            <a:off x="561975" y="762000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9" name="Oval 78"/>
          <xdr:cNvSpPr/>
        </xdr:nvSpPr>
        <xdr:spPr>
          <a:xfrm>
            <a:off x="809625" y="771525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0" name="Oval 79"/>
          <xdr:cNvSpPr/>
        </xdr:nvSpPr>
        <xdr:spPr>
          <a:xfrm>
            <a:off x="1085850" y="762000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1" name="Oval 80"/>
          <xdr:cNvSpPr/>
        </xdr:nvSpPr>
        <xdr:spPr>
          <a:xfrm>
            <a:off x="1371600" y="762000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2" name="Oval 81"/>
          <xdr:cNvSpPr/>
        </xdr:nvSpPr>
        <xdr:spPr>
          <a:xfrm>
            <a:off x="1695450" y="762000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3" name="Oval 82"/>
          <xdr:cNvSpPr/>
        </xdr:nvSpPr>
        <xdr:spPr>
          <a:xfrm>
            <a:off x="2124075" y="762000"/>
            <a:ext cx="85725" cy="76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85" name="Straight Connector 84"/>
          <xdr:cNvCxnSpPr/>
        </xdr:nvCxnSpPr>
        <xdr:spPr>
          <a:xfrm rot="5400000" flipH="1" flipV="1">
            <a:off x="1276350" y="495300"/>
            <a:ext cx="590550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103982</xdr:colOff>
      <xdr:row>7</xdr:row>
      <xdr:rowOff>96044</xdr:rowOff>
    </xdr:from>
    <xdr:to>
      <xdr:col>9</xdr:col>
      <xdr:colOff>105570</xdr:colOff>
      <xdr:row>9</xdr:row>
      <xdr:rowOff>10319</xdr:rowOff>
    </xdr:to>
    <xdr:cxnSp macro="">
      <xdr:nvCxnSpPr>
        <xdr:cNvPr id="88" name="Straight Arrow Connector 87"/>
        <xdr:cNvCxnSpPr/>
      </xdr:nvCxnSpPr>
      <xdr:spPr>
        <a:xfrm rot="5400000" flipH="1" flipV="1">
          <a:off x="1376363" y="1176338"/>
          <a:ext cx="25717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76200</xdr:rowOff>
    </xdr:from>
    <xdr:to>
      <xdr:col>13</xdr:col>
      <xdr:colOff>9525</xdr:colOff>
      <xdr:row>8</xdr:row>
      <xdr:rowOff>77788</xdr:rowOff>
    </xdr:to>
    <xdr:cxnSp macro="">
      <xdr:nvCxnSpPr>
        <xdr:cNvPr id="90" name="Straight Arrow Connector 89"/>
        <xdr:cNvCxnSpPr/>
      </xdr:nvCxnSpPr>
      <xdr:spPr>
        <a:xfrm>
          <a:off x="2066925" y="1219200"/>
          <a:ext cx="20955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8</xdr:row>
      <xdr:rowOff>85725</xdr:rowOff>
    </xdr:from>
    <xdr:to>
      <xdr:col>25</xdr:col>
      <xdr:colOff>1</xdr:colOff>
      <xdr:row>8</xdr:row>
      <xdr:rowOff>87313</xdr:rowOff>
    </xdr:to>
    <xdr:cxnSp macro="">
      <xdr:nvCxnSpPr>
        <xdr:cNvPr id="92" name="Straight Arrow Connector 91"/>
        <xdr:cNvCxnSpPr/>
      </xdr:nvCxnSpPr>
      <xdr:spPr>
        <a:xfrm rot="10800000">
          <a:off x="4572001" y="1228725"/>
          <a:ext cx="2000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56358</xdr:colOff>
      <xdr:row>7</xdr:row>
      <xdr:rowOff>105570</xdr:rowOff>
    </xdr:from>
    <xdr:to>
      <xdr:col>28</xdr:col>
      <xdr:colOff>57946</xdr:colOff>
      <xdr:row>9</xdr:row>
      <xdr:rowOff>19845</xdr:rowOff>
    </xdr:to>
    <xdr:cxnSp macro="">
      <xdr:nvCxnSpPr>
        <xdr:cNvPr id="93" name="Straight Arrow Connector 92"/>
        <xdr:cNvCxnSpPr/>
      </xdr:nvCxnSpPr>
      <xdr:spPr>
        <a:xfrm rot="5400000" flipH="1" flipV="1">
          <a:off x="5300664" y="1185864"/>
          <a:ext cx="25717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132557</xdr:colOff>
      <xdr:row>4</xdr:row>
      <xdr:rowOff>794</xdr:rowOff>
    </xdr:from>
    <xdr:to>
      <xdr:col>34</xdr:col>
      <xdr:colOff>134145</xdr:colOff>
      <xdr:row>5</xdr:row>
      <xdr:rowOff>48419</xdr:rowOff>
    </xdr:to>
    <xdr:cxnSp macro="">
      <xdr:nvCxnSpPr>
        <xdr:cNvPr id="96" name="Straight Arrow Connector 95"/>
        <xdr:cNvCxnSpPr/>
      </xdr:nvCxnSpPr>
      <xdr:spPr>
        <a:xfrm rot="5400000" flipH="1" flipV="1">
          <a:off x="6481763" y="500063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132557</xdr:colOff>
      <xdr:row>6</xdr:row>
      <xdr:rowOff>115093</xdr:rowOff>
    </xdr:from>
    <xdr:to>
      <xdr:col>34</xdr:col>
      <xdr:colOff>134145</xdr:colOff>
      <xdr:row>8</xdr:row>
      <xdr:rowOff>10318</xdr:rowOff>
    </xdr:to>
    <xdr:cxnSp macro="">
      <xdr:nvCxnSpPr>
        <xdr:cNvPr id="98" name="Straight Arrow Connector 97"/>
        <xdr:cNvCxnSpPr/>
      </xdr:nvCxnSpPr>
      <xdr:spPr>
        <a:xfrm rot="5400000">
          <a:off x="6462713" y="1014412"/>
          <a:ext cx="2762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14</xdr:row>
      <xdr:rowOff>85725</xdr:rowOff>
    </xdr:from>
    <xdr:to>
      <xdr:col>10</xdr:col>
      <xdr:colOff>133350</xdr:colOff>
      <xdr:row>19</xdr:row>
      <xdr:rowOff>96838</xdr:rowOff>
    </xdr:to>
    <xdr:grpSp>
      <xdr:nvGrpSpPr>
        <xdr:cNvPr id="105" name="Group 104"/>
        <xdr:cNvGrpSpPr/>
      </xdr:nvGrpSpPr>
      <xdr:grpSpPr>
        <a:xfrm>
          <a:off x="1476375" y="2562225"/>
          <a:ext cx="752475" cy="963613"/>
          <a:chOff x="1066800" y="2257425"/>
          <a:chExt cx="666750" cy="963613"/>
        </a:xfrm>
      </xdr:grpSpPr>
      <xdr:cxnSp macro="">
        <xdr:nvCxnSpPr>
          <xdr:cNvPr id="100" name="Straight Connector 99"/>
          <xdr:cNvCxnSpPr/>
        </xdr:nvCxnSpPr>
        <xdr:spPr>
          <a:xfrm>
            <a:off x="1066800" y="2257425"/>
            <a:ext cx="66675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Straight Connector 100"/>
          <xdr:cNvCxnSpPr/>
        </xdr:nvCxnSpPr>
        <xdr:spPr>
          <a:xfrm>
            <a:off x="1066800" y="3219450"/>
            <a:ext cx="66675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Straight Connector 102"/>
          <xdr:cNvCxnSpPr/>
        </xdr:nvCxnSpPr>
        <xdr:spPr>
          <a:xfrm rot="5400000">
            <a:off x="595313" y="2738437"/>
            <a:ext cx="96202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Straight Connector 103"/>
          <xdr:cNvCxnSpPr/>
        </xdr:nvCxnSpPr>
        <xdr:spPr>
          <a:xfrm rot="5400000">
            <a:off x="1243013" y="2738438"/>
            <a:ext cx="96202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66675</xdr:colOff>
      <xdr:row>14</xdr:row>
      <xdr:rowOff>95250</xdr:rowOff>
    </xdr:from>
    <xdr:to>
      <xdr:col>15</xdr:col>
      <xdr:colOff>133350</xdr:colOff>
      <xdr:row>19</xdr:row>
      <xdr:rowOff>106363</xdr:rowOff>
    </xdr:to>
    <xdr:grpSp>
      <xdr:nvGrpSpPr>
        <xdr:cNvPr id="106" name="Group 105"/>
        <xdr:cNvGrpSpPr/>
      </xdr:nvGrpSpPr>
      <xdr:grpSpPr>
        <a:xfrm>
          <a:off x="2647950" y="2571750"/>
          <a:ext cx="704850" cy="963613"/>
          <a:chOff x="1066800" y="2257425"/>
          <a:chExt cx="666750" cy="963613"/>
        </a:xfrm>
      </xdr:grpSpPr>
      <xdr:cxnSp macro="">
        <xdr:nvCxnSpPr>
          <xdr:cNvPr id="107" name="Straight Connector 106"/>
          <xdr:cNvCxnSpPr/>
        </xdr:nvCxnSpPr>
        <xdr:spPr>
          <a:xfrm>
            <a:off x="1066800" y="2257425"/>
            <a:ext cx="66675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Straight Connector 107"/>
          <xdr:cNvCxnSpPr/>
        </xdr:nvCxnSpPr>
        <xdr:spPr>
          <a:xfrm>
            <a:off x="1066800" y="3219450"/>
            <a:ext cx="66675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Straight Connector 108"/>
          <xdr:cNvCxnSpPr/>
        </xdr:nvCxnSpPr>
        <xdr:spPr>
          <a:xfrm rot="5400000">
            <a:off x="595313" y="2738437"/>
            <a:ext cx="96202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Straight Connector 109"/>
          <xdr:cNvCxnSpPr/>
        </xdr:nvCxnSpPr>
        <xdr:spPr>
          <a:xfrm rot="5400000">
            <a:off x="1243013" y="2738438"/>
            <a:ext cx="96202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14</xdr:row>
      <xdr:rowOff>93980</xdr:rowOff>
    </xdr:from>
    <xdr:to>
      <xdr:col>7</xdr:col>
      <xdr:colOff>139701</xdr:colOff>
      <xdr:row>14</xdr:row>
      <xdr:rowOff>139699</xdr:rowOff>
    </xdr:to>
    <xdr:sp macro="" textlink="">
      <xdr:nvSpPr>
        <xdr:cNvPr id="65" name="Oval 64"/>
        <xdr:cNvSpPr/>
      </xdr:nvSpPr>
      <xdr:spPr>
        <a:xfrm>
          <a:off x="1085850" y="226568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62634</xdr:colOff>
      <xdr:row>14</xdr:row>
      <xdr:rowOff>96578</xdr:rowOff>
    </xdr:from>
    <xdr:to>
      <xdr:col>10</xdr:col>
      <xdr:colOff>116610</xdr:colOff>
      <xdr:row>14</xdr:row>
      <xdr:rowOff>142297</xdr:rowOff>
    </xdr:to>
    <xdr:sp macro="" textlink="">
      <xdr:nvSpPr>
        <xdr:cNvPr id="66" name="Oval 65"/>
        <xdr:cNvSpPr/>
      </xdr:nvSpPr>
      <xdr:spPr>
        <a:xfrm>
          <a:off x="1662834" y="2268278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85725</xdr:colOff>
      <xdr:row>19</xdr:row>
      <xdr:rowOff>33655</xdr:rowOff>
    </xdr:from>
    <xdr:to>
      <xdr:col>7</xdr:col>
      <xdr:colOff>139701</xdr:colOff>
      <xdr:row>19</xdr:row>
      <xdr:rowOff>79374</xdr:rowOff>
    </xdr:to>
    <xdr:sp macro="" textlink="">
      <xdr:nvSpPr>
        <xdr:cNvPr id="67" name="Oval 66"/>
        <xdr:cNvSpPr/>
      </xdr:nvSpPr>
      <xdr:spPr>
        <a:xfrm>
          <a:off x="1101725" y="3157855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57150</xdr:colOff>
      <xdr:row>19</xdr:row>
      <xdr:rowOff>38100</xdr:rowOff>
    </xdr:from>
    <xdr:to>
      <xdr:col>10</xdr:col>
      <xdr:colOff>111126</xdr:colOff>
      <xdr:row>19</xdr:row>
      <xdr:rowOff>83819</xdr:rowOff>
    </xdr:to>
    <xdr:sp macro="" textlink="">
      <xdr:nvSpPr>
        <xdr:cNvPr id="69" name="Oval 68"/>
        <xdr:cNvSpPr/>
      </xdr:nvSpPr>
      <xdr:spPr>
        <a:xfrm>
          <a:off x="1682750" y="316230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76200</xdr:colOff>
      <xdr:row>19</xdr:row>
      <xdr:rowOff>31750</xdr:rowOff>
    </xdr:from>
    <xdr:to>
      <xdr:col>8</xdr:col>
      <xdr:colOff>130176</xdr:colOff>
      <xdr:row>19</xdr:row>
      <xdr:rowOff>77469</xdr:rowOff>
    </xdr:to>
    <xdr:sp macro="" textlink="">
      <xdr:nvSpPr>
        <xdr:cNvPr id="71" name="Oval 70"/>
        <xdr:cNvSpPr/>
      </xdr:nvSpPr>
      <xdr:spPr>
        <a:xfrm>
          <a:off x="1295400" y="315595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69850</xdr:colOff>
      <xdr:row>19</xdr:row>
      <xdr:rowOff>31750</xdr:rowOff>
    </xdr:from>
    <xdr:to>
      <xdr:col>9</xdr:col>
      <xdr:colOff>123826</xdr:colOff>
      <xdr:row>19</xdr:row>
      <xdr:rowOff>77469</xdr:rowOff>
    </xdr:to>
    <xdr:sp macro="" textlink="">
      <xdr:nvSpPr>
        <xdr:cNvPr id="73" name="Oval 72"/>
        <xdr:cNvSpPr/>
      </xdr:nvSpPr>
      <xdr:spPr>
        <a:xfrm>
          <a:off x="1492250" y="315595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86880</xdr:colOff>
      <xdr:row>14</xdr:row>
      <xdr:rowOff>112453</xdr:rowOff>
    </xdr:from>
    <xdr:to>
      <xdr:col>12</xdr:col>
      <xdr:colOff>140856</xdr:colOff>
      <xdr:row>14</xdr:row>
      <xdr:rowOff>158172</xdr:rowOff>
    </xdr:to>
    <xdr:sp macro="" textlink="">
      <xdr:nvSpPr>
        <xdr:cNvPr id="74" name="Oval 73"/>
        <xdr:cNvSpPr/>
      </xdr:nvSpPr>
      <xdr:spPr>
        <a:xfrm>
          <a:off x="2147744" y="2281555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58305</xdr:colOff>
      <xdr:row>14</xdr:row>
      <xdr:rowOff>108960</xdr:rowOff>
    </xdr:from>
    <xdr:to>
      <xdr:col>15</xdr:col>
      <xdr:colOff>112281</xdr:colOff>
      <xdr:row>14</xdr:row>
      <xdr:rowOff>154679</xdr:rowOff>
    </xdr:to>
    <xdr:sp macro="" textlink="">
      <xdr:nvSpPr>
        <xdr:cNvPr id="75" name="Oval 74"/>
        <xdr:cNvSpPr/>
      </xdr:nvSpPr>
      <xdr:spPr>
        <a:xfrm>
          <a:off x="2709430" y="2275898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77355</xdr:colOff>
      <xdr:row>14</xdr:row>
      <xdr:rowOff>110548</xdr:rowOff>
    </xdr:from>
    <xdr:to>
      <xdr:col>13</xdr:col>
      <xdr:colOff>131331</xdr:colOff>
      <xdr:row>14</xdr:row>
      <xdr:rowOff>156267</xdr:rowOff>
    </xdr:to>
    <xdr:sp macro="" textlink="">
      <xdr:nvSpPr>
        <xdr:cNvPr id="76" name="Oval 75"/>
        <xdr:cNvSpPr/>
      </xdr:nvSpPr>
      <xdr:spPr>
        <a:xfrm>
          <a:off x="2337378" y="227965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71005</xdr:colOff>
      <xdr:row>14</xdr:row>
      <xdr:rowOff>110548</xdr:rowOff>
    </xdr:from>
    <xdr:to>
      <xdr:col>14</xdr:col>
      <xdr:colOff>124981</xdr:colOff>
      <xdr:row>14</xdr:row>
      <xdr:rowOff>156267</xdr:rowOff>
    </xdr:to>
    <xdr:sp macro="" textlink="">
      <xdr:nvSpPr>
        <xdr:cNvPr id="84" name="Oval 83"/>
        <xdr:cNvSpPr/>
      </xdr:nvSpPr>
      <xdr:spPr>
        <a:xfrm>
          <a:off x="2530187" y="2279650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84282</xdr:colOff>
      <xdr:row>19</xdr:row>
      <xdr:rowOff>36831</xdr:rowOff>
    </xdr:from>
    <xdr:to>
      <xdr:col>12</xdr:col>
      <xdr:colOff>138258</xdr:colOff>
      <xdr:row>19</xdr:row>
      <xdr:rowOff>82550</xdr:rowOff>
    </xdr:to>
    <xdr:sp macro="" textlink="">
      <xdr:nvSpPr>
        <xdr:cNvPr id="87" name="Oval 86"/>
        <xdr:cNvSpPr/>
      </xdr:nvSpPr>
      <xdr:spPr>
        <a:xfrm>
          <a:off x="2145146" y="3158433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61192</xdr:colOff>
      <xdr:row>19</xdr:row>
      <xdr:rowOff>58479</xdr:rowOff>
    </xdr:from>
    <xdr:to>
      <xdr:col>15</xdr:col>
      <xdr:colOff>115168</xdr:colOff>
      <xdr:row>19</xdr:row>
      <xdr:rowOff>104198</xdr:rowOff>
    </xdr:to>
    <xdr:sp macro="" textlink="">
      <xdr:nvSpPr>
        <xdr:cNvPr id="89" name="Oval 88"/>
        <xdr:cNvSpPr/>
      </xdr:nvSpPr>
      <xdr:spPr>
        <a:xfrm>
          <a:off x="2719533" y="3180081"/>
          <a:ext cx="53976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63500</xdr:colOff>
      <xdr:row>3</xdr:row>
      <xdr:rowOff>88106</xdr:rowOff>
    </xdr:from>
    <xdr:to>
      <xdr:col>18</xdr:col>
      <xdr:colOff>96834</xdr:colOff>
      <xdr:row>9</xdr:row>
      <xdr:rowOff>96043</xdr:rowOff>
    </xdr:to>
    <xdr:grpSp>
      <xdr:nvGrpSpPr>
        <xdr:cNvPr id="112" name="Group 111"/>
        <xdr:cNvGrpSpPr/>
      </xdr:nvGrpSpPr>
      <xdr:grpSpPr>
        <a:xfrm>
          <a:off x="3683000" y="583406"/>
          <a:ext cx="233359" cy="1112837"/>
          <a:chOff x="3111500" y="278606"/>
          <a:chExt cx="231772" cy="1111250"/>
        </a:xfrm>
      </xdr:grpSpPr>
      <xdr:cxnSp macro="">
        <xdr:nvCxnSpPr>
          <xdr:cNvPr id="97" name="Straight Connector 96"/>
          <xdr:cNvCxnSpPr/>
        </xdr:nvCxnSpPr>
        <xdr:spPr>
          <a:xfrm rot="5400000">
            <a:off x="2786063" y="833437"/>
            <a:ext cx="1111250" cy="1588"/>
          </a:xfrm>
          <a:prstGeom prst="line">
            <a:avLst/>
          </a:prstGeom>
          <a:ln/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2" name="Straight Arrow Connector 101"/>
          <xdr:cNvCxnSpPr/>
        </xdr:nvCxnSpPr>
        <xdr:spPr>
          <a:xfrm rot="10800000">
            <a:off x="3111500" y="285750"/>
            <a:ext cx="222250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1" name="Straight Arrow Connector 110"/>
          <xdr:cNvCxnSpPr/>
        </xdr:nvCxnSpPr>
        <xdr:spPr>
          <a:xfrm rot="10800000">
            <a:off x="3121022" y="1382701"/>
            <a:ext cx="222250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144454</xdr:colOff>
      <xdr:row>3</xdr:row>
      <xdr:rowOff>89693</xdr:rowOff>
    </xdr:from>
    <xdr:to>
      <xdr:col>29</xdr:col>
      <xdr:colOff>177789</xdr:colOff>
      <xdr:row>8</xdr:row>
      <xdr:rowOff>95252</xdr:rowOff>
    </xdr:to>
    <xdr:grpSp>
      <xdr:nvGrpSpPr>
        <xdr:cNvPr id="113" name="Group 112"/>
        <xdr:cNvGrpSpPr/>
      </xdr:nvGrpSpPr>
      <xdr:grpSpPr>
        <a:xfrm rot="10800000">
          <a:off x="6135679" y="584993"/>
          <a:ext cx="233360" cy="958059"/>
          <a:chOff x="3111500" y="278606"/>
          <a:chExt cx="231772" cy="1111250"/>
        </a:xfrm>
      </xdr:grpSpPr>
      <xdr:cxnSp macro="">
        <xdr:nvCxnSpPr>
          <xdr:cNvPr id="114" name="Straight Connector 113"/>
          <xdr:cNvCxnSpPr/>
        </xdr:nvCxnSpPr>
        <xdr:spPr>
          <a:xfrm rot="5400000">
            <a:off x="2786063" y="833437"/>
            <a:ext cx="1111250" cy="1588"/>
          </a:xfrm>
          <a:prstGeom prst="line">
            <a:avLst/>
          </a:prstGeom>
          <a:ln/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5" name="Straight Arrow Connector 114"/>
          <xdr:cNvCxnSpPr/>
        </xdr:nvCxnSpPr>
        <xdr:spPr>
          <a:xfrm rot="10800000">
            <a:off x="3111500" y="285750"/>
            <a:ext cx="222250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6" name="Straight Arrow Connector 115"/>
          <xdr:cNvCxnSpPr/>
        </xdr:nvCxnSpPr>
        <xdr:spPr>
          <a:xfrm rot="10800000">
            <a:off x="3121022" y="1382701"/>
            <a:ext cx="222250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oneCellAnchor>
    <xdr:from>
      <xdr:col>16</xdr:col>
      <xdr:colOff>49152</xdr:colOff>
      <xdr:row>2</xdr:row>
      <xdr:rowOff>129128</xdr:rowOff>
    </xdr:from>
    <xdr:ext cx="297709" cy="311496"/>
    <xdr:sp macro="" textlink="">
      <xdr:nvSpPr>
        <xdr:cNvPr id="117" name="Rectangle 116"/>
        <xdr:cNvSpPr/>
      </xdr:nvSpPr>
      <xdr:spPr>
        <a:xfrm>
          <a:off x="2898715" y="129128"/>
          <a:ext cx="297709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</a:t>
          </a:r>
        </a:p>
      </xdr:txBody>
    </xdr:sp>
    <xdr:clientData/>
  </xdr:oneCellAnchor>
  <xdr:oneCellAnchor>
    <xdr:from>
      <xdr:col>16</xdr:col>
      <xdr:colOff>55566</xdr:colOff>
      <xdr:row>8</xdr:row>
      <xdr:rowOff>87309</xdr:rowOff>
    </xdr:from>
    <xdr:ext cx="297709" cy="311496"/>
    <xdr:sp macro="" textlink="">
      <xdr:nvSpPr>
        <xdr:cNvPr id="118" name="Rectangle 117"/>
        <xdr:cNvSpPr/>
      </xdr:nvSpPr>
      <xdr:spPr>
        <a:xfrm>
          <a:off x="2905129" y="1230309"/>
          <a:ext cx="297709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</a:t>
          </a:r>
        </a:p>
      </xdr:txBody>
    </xdr:sp>
    <xdr:clientData/>
  </xdr:oneCellAnchor>
  <xdr:oneCellAnchor>
    <xdr:from>
      <xdr:col>29</xdr:col>
      <xdr:colOff>103185</xdr:colOff>
      <xdr:row>2</xdr:row>
      <xdr:rowOff>134937</xdr:rowOff>
    </xdr:from>
    <xdr:ext cx="297709" cy="311496"/>
    <xdr:sp macro="" textlink="">
      <xdr:nvSpPr>
        <xdr:cNvPr id="119" name="Rectangle 118"/>
        <xdr:cNvSpPr/>
      </xdr:nvSpPr>
      <xdr:spPr>
        <a:xfrm>
          <a:off x="5643560" y="134937"/>
          <a:ext cx="297709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Y</a:t>
          </a:r>
        </a:p>
      </xdr:txBody>
    </xdr:sp>
    <xdr:clientData/>
  </xdr:oneCellAnchor>
  <xdr:oneCellAnchor>
    <xdr:from>
      <xdr:col>29</xdr:col>
      <xdr:colOff>87314</xdr:colOff>
      <xdr:row>7</xdr:row>
      <xdr:rowOff>111125</xdr:rowOff>
    </xdr:from>
    <xdr:ext cx="297709" cy="311496"/>
    <xdr:sp macro="" textlink="">
      <xdr:nvSpPr>
        <xdr:cNvPr id="120" name="Rectangle 119"/>
        <xdr:cNvSpPr/>
      </xdr:nvSpPr>
      <xdr:spPr>
        <a:xfrm>
          <a:off x="5627689" y="1063625"/>
          <a:ext cx="297709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Y</a:t>
          </a:r>
        </a:p>
      </xdr:txBody>
    </xdr:sp>
    <xdr:clientData/>
  </xdr:oneCellAnchor>
  <xdr:oneCellAnchor>
    <xdr:from>
      <xdr:col>8</xdr:col>
      <xdr:colOff>5</xdr:colOff>
      <xdr:row>19</xdr:row>
      <xdr:rowOff>119062</xdr:rowOff>
    </xdr:from>
    <xdr:ext cx="404811" cy="311496"/>
    <xdr:sp macro="" textlink="">
      <xdr:nvSpPr>
        <xdr:cNvPr id="121" name="Rectangle 120"/>
        <xdr:cNvSpPr/>
      </xdr:nvSpPr>
      <xdr:spPr>
        <a:xfrm>
          <a:off x="1190630" y="3238500"/>
          <a:ext cx="404811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XX</a:t>
          </a:r>
        </a:p>
      </xdr:txBody>
    </xdr:sp>
    <xdr:clientData/>
  </xdr:oneCellAnchor>
  <xdr:oneCellAnchor>
    <xdr:from>
      <xdr:col>13</xdr:col>
      <xdr:colOff>1593</xdr:colOff>
      <xdr:row>19</xdr:row>
      <xdr:rowOff>112712</xdr:rowOff>
    </xdr:from>
    <xdr:ext cx="404811" cy="311496"/>
    <xdr:sp macro="" textlink="">
      <xdr:nvSpPr>
        <xdr:cNvPr id="122" name="Rectangle 121"/>
        <xdr:cNvSpPr/>
      </xdr:nvSpPr>
      <xdr:spPr>
        <a:xfrm>
          <a:off x="2255843" y="3232150"/>
          <a:ext cx="404811" cy="31149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YY</a:t>
          </a:r>
        </a:p>
      </xdr:txBody>
    </xdr:sp>
    <xdr:clientData/>
  </xdr:oneCellAnchor>
  <xdr:twoCellAnchor>
    <xdr:from>
      <xdr:col>12</xdr:col>
      <xdr:colOff>112059</xdr:colOff>
      <xdr:row>14</xdr:row>
      <xdr:rowOff>155937</xdr:rowOff>
    </xdr:from>
    <xdr:to>
      <xdr:col>16</xdr:col>
      <xdr:colOff>56824</xdr:colOff>
      <xdr:row>16</xdr:row>
      <xdr:rowOff>180975</xdr:rowOff>
    </xdr:to>
    <xdr:grpSp>
      <xdr:nvGrpSpPr>
        <xdr:cNvPr id="132" name="Group 131"/>
        <xdr:cNvGrpSpPr/>
      </xdr:nvGrpSpPr>
      <xdr:grpSpPr>
        <a:xfrm>
          <a:off x="2693334" y="2632437"/>
          <a:ext cx="782965" cy="406038"/>
          <a:chOff x="2196353" y="2324275"/>
          <a:chExt cx="751589" cy="371533"/>
        </a:xfrm>
      </xdr:grpSpPr>
      <xdr:cxnSp macro="">
        <xdr:nvCxnSpPr>
          <xdr:cNvPr id="124" name="Straight Connector 123"/>
          <xdr:cNvCxnSpPr/>
        </xdr:nvCxnSpPr>
        <xdr:spPr>
          <a:xfrm rot="5400000">
            <a:off x="2139072" y="2389395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/>
          <xdr:cNvCxnSpPr/>
        </xdr:nvCxnSpPr>
        <xdr:spPr>
          <a:xfrm rot="5400000">
            <a:off x="2330692" y="2390517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/>
          <xdr:cNvCxnSpPr/>
        </xdr:nvCxnSpPr>
        <xdr:spPr>
          <a:xfrm rot="5400000">
            <a:off x="2527916" y="2386037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/>
          <xdr:cNvCxnSpPr/>
        </xdr:nvCxnSpPr>
        <xdr:spPr>
          <a:xfrm rot="5400000">
            <a:off x="2702728" y="2381556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/>
          <xdr:cNvCxnSpPr/>
        </xdr:nvCxnSpPr>
        <xdr:spPr>
          <a:xfrm>
            <a:off x="2196353" y="2442882"/>
            <a:ext cx="745191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/>
          <xdr:cNvCxnSpPr/>
        </xdr:nvCxnSpPr>
        <xdr:spPr>
          <a:xfrm rot="5400000">
            <a:off x="2790265" y="2538132"/>
            <a:ext cx="313765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39498</xdr:colOff>
      <xdr:row>18</xdr:row>
      <xdr:rowOff>110654</xdr:rowOff>
    </xdr:from>
    <xdr:to>
      <xdr:col>10</xdr:col>
      <xdr:colOff>101632</xdr:colOff>
      <xdr:row>19</xdr:row>
      <xdr:rowOff>37493</xdr:rowOff>
    </xdr:to>
    <xdr:grpSp>
      <xdr:nvGrpSpPr>
        <xdr:cNvPr id="141" name="Group 140"/>
        <xdr:cNvGrpSpPr/>
      </xdr:nvGrpSpPr>
      <xdr:grpSpPr>
        <a:xfrm>
          <a:off x="1230123" y="3349154"/>
          <a:ext cx="967009" cy="117339"/>
          <a:chOff x="1092575" y="3031038"/>
          <a:chExt cx="819945" cy="129621"/>
        </a:xfrm>
      </xdr:grpSpPr>
      <xdr:cxnSp macro="">
        <xdr:nvCxnSpPr>
          <xdr:cNvPr id="134" name="Straight Connector 133"/>
          <xdr:cNvCxnSpPr/>
        </xdr:nvCxnSpPr>
        <xdr:spPr>
          <a:xfrm rot="16200000">
            <a:off x="1853428" y="3089441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/>
          <xdr:cNvCxnSpPr/>
        </xdr:nvCxnSpPr>
        <xdr:spPr>
          <a:xfrm rot="16200000">
            <a:off x="1661808" y="3088319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/>
          <xdr:cNvCxnSpPr/>
        </xdr:nvCxnSpPr>
        <xdr:spPr>
          <a:xfrm rot="16200000">
            <a:off x="1497963" y="3101568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/>
          <xdr:cNvCxnSpPr/>
        </xdr:nvCxnSpPr>
        <xdr:spPr>
          <a:xfrm rot="16200000">
            <a:off x="1289772" y="3097280"/>
            <a:ext cx="116372" cy="180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/>
          <xdr:cNvCxnSpPr/>
        </xdr:nvCxnSpPr>
        <xdr:spPr>
          <a:xfrm rot="10800000">
            <a:off x="1092575" y="3036017"/>
            <a:ext cx="819945" cy="1747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116868</xdr:colOff>
      <xdr:row>18</xdr:row>
      <xdr:rowOff>101647</xdr:rowOff>
    </xdr:from>
    <xdr:to>
      <xdr:col>16</xdr:col>
      <xdr:colOff>95250</xdr:colOff>
      <xdr:row>19</xdr:row>
      <xdr:rowOff>69150</xdr:rowOff>
    </xdr:to>
    <xdr:grpSp>
      <xdr:nvGrpSpPr>
        <xdr:cNvPr id="154" name="Group 153"/>
        <xdr:cNvGrpSpPr/>
      </xdr:nvGrpSpPr>
      <xdr:grpSpPr>
        <a:xfrm>
          <a:off x="2698143" y="3340147"/>
          <a:ext cx="816582" cy="158003"/>
          <a:chOff x="2414074" y="3031985"/>
          <a:chExt cx="785205" cy="158003"/>
        </a:xfrm>
      </xdr:grpSpPr>
      <xdr:cxnSp macro="">
        <xdr:nvCxnSpPr>
          <xdr:cNvPr id="148" name="Straight Connector 147"/>
          <xdr:cNvCxnSpPr/>
        </xdr:nvCxnSpPr>
        <xdr:spPr>
          <a:xfrm rot="5400000" flipH="1" flipV="1">
            <a:off x="2339228" y="3106831"/>
            <a:ext cx="151280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/>
          <xdr:cNvCxnSpPr/>
        </xdr:nvCxnSpPr>
        <xdr:spPr>
          <a:xfrm rot="5400000" flipH="1" flipV="1">
            <a:off x="2911849" y="3113554"/>
            <a:ext cx="151280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/>
          <xdr:cNvCxnSpPr/>
        </xdr:nvCxnSpPr>
        <xdr:spPr>
          <a:xfrm>
            <a:off x="2420471" y="3036794"/>
            <a:ext cx="778808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121228</xdr:colOff>
      <xdr:row>14</xdr:row>
      <xdr:rowOff>136384</xdr:rowOff>
    </xdr:from>
    <xdr:to>
      <xdr:col>10</xdr:col>
      <xdr:colOff>85159</xdr:colOff>
      <xdr:row>16</xdr:row>
      <xdr:rowOff>28574</xdr:rowOff>
    </xdr:to>
    <xdr:grpSp>
      <xdr:nvGrpSpPr>
        <xdr:cNvPr id="128" name="Group 127"/>
        <xdr:cNvGrpSpPr/>
      </xdr:nvGrpSpPr>
      <xdr:grpSpPr>
        <a:xfrm>
          <a:off x="873703" y="2612884"/>
          <a:ext cx="1306956" cy="273190"/>
          <a:chOff x="727364" y="2500316"/>
          <a:chExt cx="1167545" cy="273190"/>
        </a:xfrm>
      </xdr:grpSpPr>
      <xdr:cxnSp macro="">
        <xdr:nvCxnSpPr>
          <xdr:cNvPr id="156" name="Straight Connector 155"/>
          <xdr:cNvCxnSpPr/>
        </xdr:nvCxnSpPr>
        <xdr:spPr>
          <a:xfrm rot="16200000" flipH="1" flipV="1">
            <a:off x="1763340" y="2641936"/>
            <a:ext cx="261566" cy="157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/>
          <xdr:cNvCxnSpPr/>
        </xdr:nvCxnSpPr>
        <xdr:spPr>
          <a:xfrm rot="16200000" flipH="1" flipV="1">
            <a:off x="1196056" y="2630312"/>
            <a:ext cx="261566" cy="157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/>
          <xdr:cNvCxnSpPr/>
        </xdr:nvCxnSpPr>
        <xdr:spPr>
          <a:xfrm rot="10800000">
            <a:off x="727364" y="2761059"/>
            <a:ext cx="1161210" cy="413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62752</xdr:colOff>
      <xdr:row>14</xdr:row>
      <xdr:rowOff>11206</xdr:rowOff>
    </xdr:from>
    <xdr:to>
      <xdr:col>11</xdr:col>
      <xdr:colOff>224117</xdr:colOff>
      <xdr:row>20</xdr:row>
      <xdr:rowOff>793</xdr:rowOff>
    </xdr:to>
    <xdr:grpSp>
      <xdr:nvGrpSpPr>
        <xdr:cNvPr id="166" name="Group 165"/>
        <xdr:cNvGrpSpPr/>
      </xdr:nvGrpSpPr>
      <xdr:grpSpPr>
        <a:xfrm>
          <a:off x="2358277" y="2487706"/>
          <a:ext cx="161365" cy="1132587"/>
          <a:chOff x="2091017" y="2179544"/>
          <a:chExt cx="161365" cy="1132587"/>
        </a:xfrm>
      </xdr:grpSpPr>
      <xdr:cxnSp macro="">
        <xdr:nvCxnSpPr>
          <xdr:cNvPr id="160" name="Straight Arrow Connector 159"/>
          <xdr:cNvCxnSpPr/>
        </xdr:nvCxnSpPr>
        <xdr:spPr>
          <a:xfrm rot="5400000" flipH="1" flipV="1">
            <a:off x="1935816" y="2412066"/>
            <a:ext cx="465044" cy="15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/>
          <xdr:cNvCxnSpPr/>
        </xdr:nvCxnSpPr>
        <xdr:spPr>
          <a:xfrm rot="5400000">
            <a:off x="1927412" y="3076014"/>
            <a:ext cx="470647" cy="15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/>
          <xdr:cNvCxnSpPr/>
        </xdr:nvCxnSpPr>
        <xdr:spPr>
          <a:xfrm>
            <a:off x="2101103" y="2179544"/>
            <a:ext cx="151279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/>
          <xdr:cNvCxnSpPr/>
        </xdr:nvCxnSpPr>
        <xdr:spPr>
          <a:xfrm>
            <a:off x="2091017" y="3306855"/>
            <a:ext cx="151279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23</xdr:row>
      <xdr:rowOff>5990</xdr:rowOff>
    </xdr:from>
    <xdr:to>
      <xdr:col>12</xdr:col>
      <xdr:colOff>0</xdr:colOff>
      <xdr:row>24</xdr:row>
      <xdr:rowOff>18112</xdr:rowOff>
    </xdr:to>
    <xdr:grpSp>
      <xdr:nvGrpSpPr>
        <xdr:cNvPr id="143" name="Group 142"/>
        <xdr:cNvGrpSpPr/>
      </xdr:nvGrpSpPr>
      <xdr:grpSpPr>
        <a:xfrm>
          <a:off x="266700" y="4216040"/>
          <a:ext cx="2314575" cy="202622"/>
          <a:chOff x="199159" y="4084422"/>
          <a:chExt cx="2164773" cy="202622"/>
        </a:xfrm>
      </xdr:grpSpPr>
      <xdr:cxnSp macro="">
        <xdr:nvCxnSpPr>
          <xdr:cNvPr id="133" name="Straight Connector 132"/>
          <xdr:cNvCxnSpPr/>
        </xdr:nvCxnSpPr>
        <xdr:spPr>
          <a:xfrm>
            <a:off x="199159" y="4277591"/>
            <a:ext cx="2164773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Straight Connector 139"/>
          <xdr:cNvCxnSpPr/>
        </xdr:nvCxnSpPr>
        <xdr:spPr>
          <a:xfrm rot="5400000">
            <a:off x="108239" y="4186671"/>
            <a:ext cx="199159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2" name="Straight Connector 141"/>
          <xdr:cNvCxnSpPr/>
        </xdr:nvCxnSpPr>
        <xdr:spPr>
          <a:xfrm rot="5400000">
            <a:off x="2252209" y="4183208"/>
            <a:ext cx="199159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195693</xdr:colOff>
      <xdr:row>28</xdr:row>
      <xdr:rowOff>11184</xdr:rowOff>
    </xdr:from>
    <xdr:to>
      <xdr:col>11</xdr:col>
      <xdr:colOff>282284</xdr:colOff>
      <xdr:row>28</xdr:row>
      <xdr:rowOff>190499</xdr:rowOff>
    </xdr:to>
    <xdr:grpSp>
      <xdr:nvGrpSpPr>
        <xdr:cNvPr id="144" name="Group 143"/>
        <xdr:cNvGrpSpPr/>
      </xdr:nvGrpSpPr>
      <xdr:grpSpPr>
        <a:xfrm rot="10800000">
          <a:off x="262368" y="4926084"/>
          <a:ext cx="2315441" cy="179315"/>
          <a:chOff x="199159" y="4084422"/>
          <a:chExt cx="2164773" cy="202622"/>
        </a:xfrm>
      </xdr:grpSpPr>
      <xdr:cxnSp macro="">
        <xdr:nvCxnSpPr>
          <xdr:cNvPr id="145" name="Straight Connector 144"/>
          <xdr:cNvCxnSpPr/>
        </xdr:nvCxnSpPr>
        <xdr:spPr>
          <a:xfrm>
            <a:off x="199159" y="4277591"/>
            <a:ext cx="2164773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6" name="Straight Connector 145"/>
          <xdr:cNvCxnSpPr/>
        </xdr:nvCxnSpPr>
        <xdr:spPr>
          <a:xfrm rot="5400000">
            <a:off x="108239" y="4186671"/>
            <a:ext cx="199159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7" name="Straight Connector 146"/>
          <xdr:cNvCxnSpPr/>
        </xdr:nvCxnSpPr>
        <xdr:spPr>
          <a:xfrm rot="5400000">
            <a:off x="2252209" y="4183208"/>
            <a:ext cx="199159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190500</xdr:colOff>
      <xdr:row>32</xdr:row>
      <xdr:rowOff>190499</xdr:rowOff>
    </xdr:from>
    <xdr:to>
      <xdr:col>12</xdr:col>
      <xdr:colOff>1587</xdr:colOff>
      <xdr:row>35</xdr:row>
      <xdr:rowOff>7937</xdr:rowOff>
    </xdr:to>
    <xdr:grpSp>
      <xdr:nvGrpSpPr>
        <xdr:cNvPr id="189" name="Group 188"/>
        <xdr:cNvGrpSpPr/>
      </xdr:nvGrpSpPr>
      <xdr:grpSpPr>
        <a:xfrm>
          <a:off x="266700" y="5619749"/>
          <a:ext cx="2316162" cy="388938"/>
          <a:chOff x="190500" y="5595937"/>
          <a:chExt cx="2247900" cy="388938"/>
        </a:xfrm>
      </xdr:grpSpPr>
      <xdr:grpSp>
        <xdr:nvGrpSpPr>
          <xdr:cNvPr id="171" name="Group 170"/>
          <xdr:cNvGrpSpPr/>
        </xdr:nvGrpSpPr>
        <xdr:grpSpPr>
          <a:xfrm>
            <a:off x="190500" y="5595938"/>
            <a:ext cx="612630" cy="381000"/>
            <a:chOff x="190500" y="5595938"/>
            <a:chExt cx="612630" cy="381000"/>
          </a:xfrm>
        </xdr:grpSpPr>
        <xdr:cxnSp macro="">
          <xdr:nvCxnSpPr>
            <xdr:cNvPr id="163" name="Straight Connector 162"/>
            <xdr:cNvCxnSpPr/>
          </xdr:nvCxnSpPr>
          <xdr:spPr>
            <a:xfrm rot="5400000" flipH="1" flipV="1">
              <a:off x="115817" y="5695878"/>
              <a:ext cx="181841" cy="867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8" name="Straight Connector 167"/>
            <xdr:cNvCxnSpPr/>
          </xdr:nvCxnSpPr>
          <xdr:spPr>
            <a:xfrm>
              <a:off x="190500" y="5595938"/>
              <a:ext cx="404812" cy="1588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0" name="Straight Connector 169"/>
            <xdr:cNvCxnSpPr/>
          </xdr:nvCxnSpPr>
          <xdr:spPr>
            <a:xfrm rot="16200000" flipH="1">
              <a:off x="509442" y="5683250"/>
              <a:ext cx="381000" cy="206376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73" name="Straight Connector 172"/>
          <xdr:cNvCxnSpPr/>
        </xdr:nvCxnSpPr>
        <xdr:spPr>
          <a:xfrm rot="5400000" flipH="1" flipV="1">
            <a:off x="2339903" y="5697467"/>
            <a:ext cx="181841" cy="867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Straight Connector 173"/>
          <xdr:cNvCxnSpPr/>
        </xdr:nvCxnSpPr>
        <xdr:spPr>
          <a:xfrm>
            <a:off x="2033588" y="5605463"/>
            <a:ext cx="404812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77" name="Straight Connector 176"/>
          <xdr:cNvCxnSpPr/>
        </xdr:nvCxnSpPr>
        <xdr:spPr>
          <a:xfrm rot="5400000">
            <a:off x="1714501" y="5667374"/>
            <a:ext cx="388938" cy="246063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Straight Connector 178"/>
          <xdr:cNvCxnSpPr/>
        </xdr:nvCxnSpPr>
        <xdr:spPr>
          <a:xfrm>
            <a:off x="801688" y="5976938"/>
            <a:ext cx="984249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148432</xdr:colOff>
      <xdr:row>35</xdr:row>
      <xdr:rowOff>133564</xdr:rowOff>
    </xdr:from>
    <xdr:to>
      <xdr:col>4</xdr:col>
      <xdr:colOff>153195</xdr:colOff>
      <xdr:row>36</xdr:row>
      <xdr:rowOff>78001</xdr:rowOff>
    </xdr:to>
    <xdr:cxnSp macro="">
      <xdr:nvCxnSpPr>
        <xdr:cNvPr id="181" name="Straight Connector 180"/>
        <xdr:cNvCxnSpPr/>
      </xdr:nvCxnSpPr>
      <xdr:spPr>
        <a:xfrm rot="5400000">
          <a:off x="835820" y="6066051"/>
          <a:ext cx="134937" cy="4763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</xdr:colOff>
      <xdr:row>35</xdr:row>
      <xdr:rowOff>119279</xdr:rowOff>
    </xdr:from>
    <xdr:to>
      <xdr:col>2</xdr:col>
      <xdr:colOff>1661</xdr:colOff>
      <xdr:row>36</xdr:row>
      <xdr:rowOff>63716</xdr:rowOff>
    </xdr:to>
    <xdr:cxnSp macro="">
      <xdr:nvCxnSpPr>
        <xdr:cNvPr id="182" name="Straight Connector 181"/>
        <xdr:cNvCxnSpPr/>
      </xdr:nvCxnSpPr>
      <xdr:spPr>
        <a:xfrm rot="5400000">
          <a:off x="132557" y="6169386"/>
          <a:ext cx="134937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57944</xdr:colOff>
      <xdr:row>35</xdr:row>
      <xdr:rowOff>129527</xdr:rowOff>
    </xdr:from>
    <xdr:to>
      <xdr:col>9</xdr:col>
      <xdr:colOff>59532</xdr:colOff>
      <xdr:row>36</xdr:row>
      <xdr:rowOff>73964</xdr:rowOff>
    </xdr:to>
    <xdr:cxnSp macro="">
      <xdr:nvCxnSpPr>
        <xdr:cNvPr id="183" name="Straight Connector 182"/>
        <xdr:cNvCxnSpPr/>
      </xdr:nvCxnSpPr>
      <xdr:spPr>
        <a:xfrm rot="5400000">
          <a:off x="1792360" y="6179634"/>
          <a:ext cx="134937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3969</xdr:colOff>
      <xdr:row>35</xdr:row>
      <xdr:rowOff>139774</xdr:rowOff>
    </xdr:from>
    <xdr:to>
      <xdr:col>12</xdr:col>
      <xdr:colOff>5557</xdr:colOff>
      <xdr:row>36</xdr:row>
      <xdr:rowOff>84211</xdr:rowOff>
    </xdr:to>
    <xdr:cxnSp macro="">
      <xdr:nvCxnSpPr>
        <xdr:cNvPr id="184" name="Straight Connector 183"/>
        <xdr:cNvCxnSpPr/>
      </xdr:nvCxnSpPr>
      <xdr:spPr>
        <a:xfrm rot="5400000">
          <a:off x="2439771" y="6189881"/>
          <a:ext cx="134937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36</xdr:row>
      <xdr:rowOff>5772</xdr:rowOff>
    </xdr:from>
    <xdr:to>
      <xdr:col>11</xdr:col>
      <xdr:colOff>285028</xdr:colOff>
      <xdr:row>36</xdr:row>
      <xdr:rowOff>7360</xdr:rowOff>
    </xdr:to>
    <xdr:cxnSp macro="">
      <xdr:nvCxnSpPr>
        <xdr:cNvPr id="186" name="Straight Connector 185"/>
        <xdr:cNvCxnSpPr/>
      </xdr:nvCxnSpPr>
      <xdr:spPr>
        <a:xfrm>
          <a:off x="190500" y="6179704"/>
          <a:ext cx="2311255" cy="158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167482</xdr:colOff>
      <xdr:row>33</xdr:row>
      <xdr:rowOff>2380</xdr:rowOff>
    </xdr:from>
    <xdr:to>
      <xdr:col>4</xdr:col>
      <xdr:colOff>172245</xdr:colOff>
      <xdr:row>35</xdr:row>
      <xdr:rowOff>8730</xdr:rowOff>
    </xdr:to>
    <xdr:cxnSp macro="">
      <xdr:nvCxnSpPr>
        <xdr:cNvPr id="188" name="Straight Connector 187"/>
        <xdr:cNvCxnSpPr/>
      </xdr:nvCxnSpPr>
      <xdr:spPr>
        <a:xfrm rot="5400000">
          <a:off x="728664" y="5680073"/>
          <a:ext cx="387350" cy="4763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0</xdr:rowOff>
    </xdr:from>
    <xdr:to>
      <xdr:col>9</xdr:col>
      <xdr:colOff>7938</xdr:colOff>
      <xdr:row>40</xdr:row>
      <xdr:rowOff>1588</xdr:rowOff>
    </xdr:to>
    <xdr:cxnSp macro="">
      <xdr:nvCxnSpPr>
        <xdr:cNvPr id="191" name="Straight Connector 190"/>
        <xdr:cNvCxnSpPr/>
      </xdr:nvCxnSpPr>
      <xdr:spPr>
        <a:xfrm>
          <a:off x="809625" y="6738938"/>
          <a:ext cx="928688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200027</xdr:colOff>
      <xdr:row>46</xdr:row>
      <xdr:rowOff>1587</xdr:rowOff>
    </xdr:from>
    <xdr:to>
      <xdr:col>9</xdr:col>
      <xdr:colOff>1590</xdr:colOff>
      <xdr:row>46</xdr:row>
      <xdr:rowOff>3175</xdr:rowOff>
    </xdr:to>
    <xdr:cxnSp macro="">
      <xdr:nvCxnSpPr>
        <xdr:cNvPr id="192" name="Straight Connector 191"/>
        <xdr:cNvCxnSpPr/>
      </xdr:nvCxnSpPr>
      <xdr:spPr>
        <a:xfrm>
          <a:off x="880384" y="7886926"/>
          <a:ext cx="924152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205583</xdr:colOff>
      <xdr:row>40</xdr:row>
      <xdr:rowOff>793</xdr:rowOff>
    </xdr:from>
    <xdr:to>
      <xdr:col>5</xdr:col>
      <xdr:colOff>796</xdr:colOff>
      <xdr:row>46</xdr:row>
      <xdr:rowOff>8730</xdr:rowOff>
    </xdr:to>
    <xdr:cxnSp macro="">
      <xdr:nvCxnSpPr>
        <xdr:cNvPr id="194" name="Straight Connector 193"/>
        <xdr:cNvCxnSpPr/>
      </xdr:nvCxnSpPr>
      <xdr:spPr>
        <a:xfrm rot="5400000">
          <a:off x="234158" y="7314406"/>
          <a:ext cx="1150937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794</xdr:colOff>
      <xdr:row>40</xdr:row>
      <xdr:rowOff>2381</xdr:rowOff>
    </xdr:from>
    <xdr:to>
      <xdr:col>9</xdr:col>
      <xdr:colOff>2382</xdr:colOff>
      <xdr:row>46</xdr:row>
      <xdr:rowOff>10318</xdr:rowOff>
    </xdr:to>
    <xdr:cxnSp macro="">
      <xdr:nvCxnSpPr>
        <xdr:cNvPr id="195" name="Straight Connector 194"/>
        <xdr:cNvCxnSpPr/>
      </xdr:nvCxnSpPr>
      <xdr:spPr>
        <a:xfrm rot="5400000">
          <a:off x="1156494" y="7315994"/>
          <a:ext cx="1150937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7936</xdr:colOff>
      <xdr:row>45</xdr:row>
      <xdr:rowOff>103185</xdr:rowOff>
    </xdr:from>
    <xdr:to>
      <xdr:col>5</xdr:col>
      <xdr:colOff>111122</xdr:colOff>
      <xdr:row>45</xdr:row>
      <xdr:rowOff>190498</xdr:rowOff>
    </xdr:to>
    <xdr:sp macro="" textlink="">
      <xdr:nvSpPr>
        <xdr:cNvPr id="196" name="Oval 195"/>
        <xdr:cNvSpPr/>
      </xdr:nvSpPr>
      <xdr:spPr>
        <a:xfrm>
          <a:off x="817561" y="7794623"/>
          <a:ext cx="103186" cy="8731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199939</xdr:colOff>
      <xdr:row>45</xdr:row>
      <xdr:rowOff>34019</xdr:rowOff>
    </xdr:from>
    <xdr:to>
      <xdr:col>5</xdr:col>
      <xdr:colOff>54428</xdr:colOff>
      <xdr:row>45</xdr:row>
      <xdr:rowOff>136384</xdr:rowOff>
    </xdr:to>
    <xdr:cxnSp macro="">
      <xdr:nvCxnSpPr>
        <xdr:cNvPr id="198" name="Straight Connector 197"/>
        <xdr:cNvCxnSpPr/>
      </xdr:nvCxnSpPr>
      <xdr:spPr>
        <a:xfrm rot="5400000" flipH="1" flipV="1">
          <a:off x="786974" y="7747341"/>
          <a:ext cx="102365" cy="6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97885</xdr:colOff>
      <xdr:row>45</xdr:row>
      <xdr:rowOff>95250</xdr:rowOff>
    </xdr:from>
    <xdr:to>
      <xdr:col>5</xdr:col>
      <xdr:colOff>163285</xdr:colOff>
      <xdr:row>46</xdr:row>
      <xdr:rowOff>7115</xdr:rowOff>
    </xdr:to>
    <xdr:cxnSp macro="">
      <xdr:nvCxnSpPr>
        <xdr:cNvPr id="199" name="Straight Connector 198"/>
        <xdr:cNvCxnSpPr/>
      </xdr:nvCxnSpPr>
      <xdr:spPr>
        <a:xfrm rot="5400000" flipH="1" flipV="1">
          <a:off x="895831" y="7808572"/>
          <a:ext cx="102365" cy="6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171849</xdr:colOff>
      <xdr:row>23</xdr:row>
      <xdr:rowOff>19916</xdr:rowOff>
    </xdr:from>
    <xdr:to>
      <xdr:col>28</xdr:col>
      <xdr:colOff>37671</xdr:colOff>
      <xdr:row>25</xdr:row>
      <xdr:rowOff>46686</xdr:rowOff>
    </xdr:to>
    <xdr:grpSp>
      <xdr:nvGrpSpPr>
        <xdr:cNvPr id="176" name="Group 175"/>
        <xdr:cNvGrpSpPr/>
      </xdr:nvGrpSpPr>
      <xdr:grpSpPr>
        <a:xfrm>
          <a:off x="5963049" y="4229966"/>
          <a:ext cx="65847" cy="407770"/>
          <a:chOff x="5898755" y="4069232"/>
          <a:chExt cx="68229" cy="407770"/>
        </a:xfrm>
      </xdr:grpSpPr>
      <xdr:cxnSp macro="">
        <xdr:nvCxnSpPr>
          <xdr:cNvPr id="151" name="Straight Connector 150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28181</xdr:colOff>
      <xdr:row>23</xdr:row>
      <xdr:rowOff>19050</xdr:rowOff>
    </xdr:from>
    <xdr:to>
      <xdr:col>30</xdr:col>
      <xdr:colOff>97126</xdr:colOff>
      <xdr:row>25</xdr:row>
      <xdr:rowOff>45820</xdr:rowOff>
    </xdr:to>
    <xdr:grpSp>
      <xdr:nvGrpSpPr>
        <xdr:cNvPr id="190" name="Group 189"/>
        <xdr:cNvGrpSpPr/>
      </xdr:nvGrpSpPr>
      <xdr:grpSpPr>
        <a:xfrm>
          <a:off x="6419456" y="4229100"/>
          <a:ext cx="68945" cy="407770"/>
          <a:chOff x="7036594" y="4845844"/>
          <a:chExt cx="68229" cy="407770"/>
        </a:xfrm>
      </xdr:grpSpPr>
      <xdr:cxnSp macro="">
        <xdr:nvCxnSpPr>
          <xdr:cNvPr id="180" name="Straight Connector 179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171849</xdr:colOff>
      <xdr:row>28</xdr:row>
      <xdr:rowOff>2056</xdr:rowOff>
    </xdr:from>
    <xdr:to>
      <xdr:col>28</xdr:col>
      <xdr:colOff>37671</xdr:colOff>
      <xdr:row>30</xdr:row>
      <xdr:rowOff>18111</xdr:rowOff>
    </xdr:to>
    <xdr:grpSp>
      <xdr:nvGrpSpPr>
        <xdr:cNvPr id="206" name="Group 205"/>
        <xdr:cNvGrpSpPr/>
      </xdr:nvGrpSpPr>
      <xdr:grpSpPr>
        <a:xfrm>
          <a:off x="5963049" y="4916956"/>
          <a:ext cx="65847" cy="397055"/>
          <a:chOff x="5898755" y="4069232"/>
          <a:chExt cx="68229" cy="407770"/>
        </a:xfrm>
      </xdr:grpSpPr>
      <xdr:cxnSp macro="">
        <xdr:nvCxnSpPr>
          <xdr:cNvPr id="207" name="Straight Connector 206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28181</xdr:colOff>
      <xdr:row>28</xdr:row>
      <xdr:rowOff>0</xdr:rowOff>
    </xdr:from>
    <xdr:to>
      <xdr:col>30</xdr:col>
      <xdr:colOff>97126</xdr:colOff>
      <xdr:row>30</xdr:row>
      <xdr:rowOff>26770</xdr:rowOff>
    </xdr:to>
    <xdr:grpSp>
      <xdr:nvGrpSpPr>
        <xdr:cNvPr id="210" name="Group 209"/>
        <xdr:cNvGrpSpPr/>
      </xdr:nvGrpSpPr>
      <xdr:grpSpPr>
        <a:xfrm>
          <a:off x="6419456" y="4914900"/>
          <a:ext cx="68945" cy="407770"/>
          <a:chOff x="7036594" y="4845844"/>
          <a:chExt cx="68229" cy="407770"/>
        </a:xfrm>
      </xdr:grpSpPr>
      <xdr:cxnSp macro="">
        <xdr:nvCxnSpPr>
          <xdr:cNvPr id="211" name="Straight Connector 210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171849</xdr:colOff>
      <xdr:row>34</xdr:row>
      <xdr:rowOff>2056</xdr:rowOff>
    </xdr:from>
    <xdr:to>
      <xdr:col>28</xdr:col>
      <xdr:colOff>37671</xdr:colOff>
      <xdr:row>36</xdr:row>
      <xdr:rowOff>18111</xdr:rowOff>
    </xdr:to>
    <xdr:grpSp>
      <xdr:nvGrpSpPr>
        <xdr:cNvPr id="214" name="Group 213"/>
        <xdr:cNvGrpSpPr/>
      </xdr:nvGrpSpPr>
      <xdr:grpSpPr>
        <a:xfrm>
          <a:off x="5963049" y="5812306"/>
          <a:ext cx="65847" cy="397055"/>
          <a:chOff x="5898755" y="4069232"/>
          <a:chExt cx="68229" cy="407770"/>
        </a:xfrm>
      </xdr:grpSpPr>
      <xdr:cxnSp macro="">
        <xdr:nvCxnSpPr>
          <xdr:cNvPr id="215" name="Straight Connector 214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28181</xdr:colOff>
      <xdr:row>34</xdr:row>
      <xdr:rowOff>0</xdr:rowOff>
    </xdr:from>
    <xdr:to>
      <xdr:col>30</xdr:col>
      <xdr:colOff>97126</xdr:colOff>
      <xdr:row>36</xdr:row>
      <xdr:rowOff>26770</xdr:rowOff>
    </xdr:to>
    <xdr:grpSp>
      <xdr:nvGrpSpPr>
        <xdr:cNvPr id="218" name="Group 217"/>
        <xdr:cNvGrpSpPr/>
      </xdr:nvGrpSpPr>
      <xdr:grpSpPr>
        <a:xfrm>
          <a:off x="6419456" y="5810250"/>
          <a:ext cx="68945" cy="407770"/>
          <a:chOff x="7036594" y="4845844"/>
          <a:chExt cx="68229" cy="407770"/>
        </a:xfrm>
      </xdr:grpSpPr>
      <xdr:cxnSp macro="">
        <xdr:nvCxnSpPr>
          <xdr:cNvPr id="219" name="Straight Connector 218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Connector 220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171849</xdr:colOff>
      <xdr:row>41</xdr:row>
      <xdr:rowOff>2056</xdr:rowOff>
    </xdr:from>
    <xdr:to>
      <xdr:col>28</xdr:col>
      <xdr:colOff>37671</xdr:colOff>
      <xdr:row>43</xdr:row>
      <xdr:rowOff>18111</xdr:rowOff>
    </xdr:to>
    <xdr:grpSp>
      <xdr:nvGrpSpPr>
        <xdr:cNvPr id="222" name="Group 221"/>
        <xdr:cNvGrpSpPr/>
      </xdr:nvGrpSpPr>
      <xdr:grpSpPr>
        <a:xfrm>
          <a:off x="5963049" y="6898156"/>
          <a:ext cx="65847" cy="397055"/>
          <a:chOff x="5898755" y="4069232"/>
          <a:chExt cx="68229" cy="407770"/>
        </a:xfrm>
      </xdr:grpSpPr>
      <xdr:cxnSp macro="">
        <xdr:nvCxnSpPr>
          <xdr:cNvPr id="223" name="Straight Connector 222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28181</xdr:colOff>
      <xdr:row>41</xdr:row>
      <xdr:rowOff>0</xdr:rowOff>
    </xdr:from>
    <xdr:to>
      <xdr:col>30</xdr:col>
      <xdr:colOff>97126</xdr:colOff>
      <xdr:row>43</xdr:row>
      <xdr:rowOff>26770</xdr:rowOff>
    </xdr:to>
    <xdr:grpSp>
      <xdr:nvGrpSpPr>
        <xdr:cNvPr id="226" name="Group 225"/>
        <xdr:cNvGrpSpPr/>
      </xdr:nvGrpSpPr>
      <xdr:grpSpPr>
        <a:xfrm>
          <a:off x="6419456" y="6896100"/>
          <a:ext cx="68945" cy="407770"/>
          <a:chOff x="7036594" y="4845844"/>
          <a:chExt cx="68229" cy="407770"/>
        </a:xfrm>
      </xdr:grpSpPr>
      <xdr:cxnSp macro="">
        <xdr:nvCxnSpPr>
          <xdr:cNvPr id="227" name="Straight Connector 226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19050</xdr:rowOff>
    </xdr:from>
    <xdr:to>
      <xdr:col>28</xdr:col>
      <xdr:colOff>38099</xdr:colOff>
      <xdr:row>37</xdr:row>
      <xdr:rowOff>19050</xdr:rowOff>
    </xdr:to>
    <xdr:pic>
      <xdr:nvPicPr>
        <xdr:cNvPr id="2" name="Picture 1" descr="steel detai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50"/>
          <a:ext cx="6429375" cy="70485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37</xdr:row>
      <xdr:rowOff>57149</xdr:rowOff>
    </xdr:from>
    <xdr:to>
      <xdr:col>32</xdr:col>
      <xdr:colOff>149993</xdr:colOff>
      <xdr:row>53</xdr:row>
      <xdr:rowOff>161924</xdr:rowOff>
    </xdr:to>
    <xdr:pic>
      <xdr:nvPicPr>
        <xdr:cNvPr id="3" name="Picture 2" descr="steel detail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0575" y="7105649"/>
          <a:ext cx="2864618" cy="31527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</xdr:colOff>
      <xdr:row>37</xdr:row>
      <xdr:rowOff>9524</xdr:rowOff>
    </xdr:from>
    <xdr:to>
      <xdr:col>19</xdr:col>
      <xdr:colOff>209551</xdr:colOff>
      <xdr:row>48</xdr:row>
      <xdr:rowOff>123825</xdr:rowOff>
    </xdr:to>
    <xdr:pic>
      <xdr:nvPicPr>
        <xdr:cNvPr id="4" name="Picture 3" descr="steel detail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7058024"/>
          <a:ext cx="4552950" cy="2209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>
      <selection activeCell="E13" sqref="E13:F13"/>
    </sheetView>
  </sheetViews>
  <sheetFormatPr defaultColWidth="3" defaultRowHeight="15"/>
  <cols>
    <col min="2" max="2" width="1" customWidth="1"/>
    <col min="3" max="3" width="3" customWidth="1"/>
    <col min="4" max="4" width="4.28515625" bestFit="1" customWidth="1"/>
    <col min="5" max="5" width="3.140625" bestFit="1" customWidth="1"/>
    <col min="6" max="6" width="3.42578125" customWidth="1"/>
    <col min="7" max="7" width="3.28515625" bestFit="1" customWidth="1"/>
    <col min="8" max="8" width="4" bestFit="1" customWidth="1"/>
    <col min="10" max="10" width="3.28515625" bestFit="1" customWidth="1"/>
    <col min="12" max="12" width="4.28515625" customWidth="1"/>
    <col min="14" max="14" width="3.5703125" customWidth="1"/>
    <col min="19" max="19" width="4" bestFit="1" customWidth="1"/>
    <col min="20" max="20" width="3.5703125" customWidth="1"/>
    <col min="21" max="21" width="4" bestFit="1" customWidth="1"/>
    <col min="34" max="34" width="1.85546875" customWidth="1"/>
    <col min="35" max="35" width="4.28515625" customWidth="1"/>
    <col min="40" max="40" width="3.5703125" customWidth="1"/>
  </cols>
  <sheetData>
    <row r="1" spans="1:40" ht="9" customHeight="1">
      <c r="A1" s="46"/>
      <c r="B1" s="46"/>
      <c r="C1" s="46"/>
      <c r="D1" s="71" t="s">
        <v>45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  <c r="AL1" s="46"/>
      <c r="AM1" s="46"/>
      <c r="AN1" s="46"/>
    </row>
    <row r="2" spans="1:40" ht="15" customHeight="1" thickBot="1">
      <c r="A2" s="46"/>
      <c r="B2" s="46"/>
      <c r="C2" s="46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  <c r="AL2" s="46"/>
      <c r="AM2" s="46"/>
      <c r="AN2" s="46"/>
    </row>
    <row r="3" spans="1:40">
      <c r="A3" s="46"/>
      <c r="B3" s="46"/>
      <c r="C3" s="46"/>
      <c r="D3" s="46"/>
      <c r="E3" s="61">
        <v>6</v>
      </c>
      <c r="F3" s="46" t="s">
        <v>0</v>
      </c>
      <c r="G3" s="46"/>
      <c r="H3" s="46"/>
      <c r="I3" s="46"/>
      <c r="J3" s="46"/>
      <c r="K3" s="46"/>
      <c r="L3" s="62">
        <v>210</v>
      </c>
      <c r="M3" s="46" t="s">
        <v>1</v>
      </c>
      <c r="N3" s="46"/>
      <c r="O3" s="46"/>
      <c r="P3" s="46"/>
      <c r="Q3" s="183" t="s">
        <v>2</v>
      </c>
      <c r="R3" s="183"/>
      <c r="S3" s="183"/>
      <c r="T3" s="183"/>
      <c r="U3" s="62">
        <v>2</v>
      </c>
      <c r="V3" s="48" t="s">
        <v>3</v>
      </c>
      <c r="W3" s="62">
        <v>12</v>
      </c>
      <c r="X3" s="46" t="s">
        <v>4</v>
      </c>
      <c r="Y3" s="46"/>
      <c r="Z3" s="46"/>
      <c r="AA3" s="46"/>
      <c r="AB3" s="63">
        <v>2</v>
      </c>
      <c r="AC3" s="49" t="s">
        <v>3</v>
      </c>
      <c r="AD3" s="62">
        <v>16</v>
      </c>
      <c r="AE3" s="46" t="s">
        <v>5</v>
      </c>
      <c r="AF3" s="46"/>
      <c r="AG3" s="46"/>
      <c r="AH3" s="46"/>
      <c r="AI3" s="46"/>
      <c r="AJ3" s="46"/>
      <c r="AK3" s="46"/>
      <c r="AL3" s="46"/>
      <c r="AM3" s="46"/>
      <c r="AN3" s="46"/>
    </row>
    <row r="4" spans="1:40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>
      <c r="A5" s="46"/>
      <c r="B5" s="46"/>
      <c r="C5" s="46"/>
      <c r="D5" s="46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46"/>
      <c r="AI5" s="164">
        <v>500</v>
      </c>
      <c r="AJ5" s="46"/>
      <c r="AK5" s="46"/>
      <c r="AL5" s="46"/>
      <c r="AM5" s="46"/>
      <c r="AN5" s="46"/>
    </row>
    <row r="6" spans="1:40">
      <c r="A6" s="46"/>
      <c r="B6" s="46"/>
      <c r="C6" s="46"/>
      <c r="D6" s="4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46"/>
      <c r="AI6" s="165"/>
      <c r="AJ6" s="46"/>
      <c r="AK6" s="46"/>
      <c r="AL6" s="46"/>
      <c r="AM6" s="46"/>
      <c r="AN6" s="46"/>
    </row>
    <row r="7" spans="1:40">
      <c r="A7" s="46"/>
      <c r="B7" s="46"/>
      <c r="C7" s="46"/>
      <c r="D7" s="4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46"/>
      <c r="AI7" s="165"/>
      <c r="AJ7" s="46"/>
      <c r="AK7" s="46"/>
      <c r="AL7" s="46"/>
      <c r="AM7" s="46"/>
      <c r="AN7" s="46"/>
    </row>
    <row r="8" spans="1:40">
      <c r="A8" s="46"/>
      <c r="B8" s="46"/>
      <c r="C8" s="46"/>
      <c r="D8" s="4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46"/>
      <c r="AI8" s="166"/>
      <c r="AJ8" s="46"/>
      <c r="AK8" s="46"/>
      <c r="AL8" s="46"/>
      <c r="AM8" s="46"/>
      <c r="AN8" s="46"/>
    </row>
    <row r="9" spans="1:40" ht="12" customHeight="1">
      <c r="A9" s="46"/>
      <c r="B9" s="46"/>
      <c r="C9" s="46"/>
      <c r="D9" s="46"/>
      <c r="E9" s="174"/>
      <c r="F9" s="175"/>
      <c r="G9" s="6"/>
      <c r="H9" s="6"/>
      <c r="I9" s="6"/>
      <c r="J9" s="6"/>
      <c r="K9" s="6"/>
      <c r="L9" s="6"/>
      <c r="M9" s="6"/>
      <c r="N9" s="65">
        <v>6</v>
      </c>
      <c r="O9" s="185" t="s">
        <v>0</v>
      </c>
      <c r="P9" s="185"/>
      <c r="Q9" s="185"/>
      <c r="R9" s="185"/>
      <c r="S9" s="185"/>
      <c r="T9" s="185"/>
      <c r="U9" s="64">
        <v>400</v>
      </c>
      <c r="V9" s="185" t="s">
        <v>7</v>
      </c>
      <c r="W9" s="185"/>
      <c r="X9" s="175"/>
      <c r="Y9" s="6"/>
      <c r="Z9" s="6"/>
      <c r="AA9" s="6"/>
      <c r="AB9" s="6"/>
      <c r="AC9" s="6"/>
      <c r="AD9" s="6"/>
      <c r="AE9" s="6"/>
      <c r="AF9" s="174"/>
      <c r="AG9" s="175"/>
      <c r="AH9" s="46"/>
      <c r="AI9" s="46"/>
      <c r="AJ9" s="46"/>
      <c r="AK9" s="46"/>
      <c r="AL9" s="46"/>
      <c r="AM9" s="46"/>
      <c r="AN9" s="46"/>
    </row>
    <row r="10" spans="1:40">
      <c r="A10" s="46"/>
      <c r="B10" s="46"/>
      <c r="C10" s="46"/>
      <c r="D10" s="46"/>
      <c r="E10" s="162"/>
      <c r="F10" s="153"/>
      <c r="G10" s="50" t="s">
        <v>6</v>
      </c>
      <c r="H10" s="6"/>
      <c r="I10" s="6"/>
      <c r="J10" s="66">
        <v>2</v>
      </c>
      <c r="K10" s="6" t="s">
        <v>3</v>
      </c>
      <c r="L10" s="66">
        <v>16</v>
      </c>
      <c r="M10" s="50" t="s">
        <v>4</v>
      </c>
      <c r="N10" s="6"/>
      <c r="O10" s="6"/>
      <c r="P10" s="6"/>
      <c r="Q10" s="6"/>
      <c r="R10" s="6"/>
      <c r="S10" s="6"/>
      <c r="T10" s="6"/>
      <c r="U10" s="6"/>
      <c r="V10" s="6"/>
      <c r="W10" s="50" t="s">
        <v>6</v>
      </c>
      <c r="X10" s="50"/>
      <c r="Y10" s="6"/>
      <c r="Z10" s="6">
        <f>J10</f>
        <v>2</v>
      </c>
      <c r="AA10" s="6" t="s">
        <v>3</v>
      </c>
      <c r="AB10" s="6">
        <f>L10</f>
        <v>16</v>
      </c>
      <c r="AC10" s="50" t="s">
        <v>4</v>
      </c>
      <c r="AD10" s="50"/>
      <c r="AE10" s="6"/>
      <c r="AF10" s="162"/>
      <c r="AG10" s="153"/>
      <c r="AH10" s="46"/>
      <c r="AI10" s="46"/>
      <c r="AJ10" s="46"/>
      <c r="AK10" s="46"/>
      <c r="AL10" s="46"/>
      <c r="AM10" s="46"/>
      <c r="AN10" s="46"/>
    </row>
    <row r="11" spans="1:40" ht="9" customHeight="1">
      <c r="A11" s="46"/>
      <c r="B11" s="46"/>
      <c r="C11" s="46"/>
      <c r="D11" s="46"/>
      <c r="E11" s="162"/>
      <c r="F11" s="15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62"/>
      <c r="AG11" s="153"/>
      <c r="AH11" s="46"/>
      <c r="AI11" s="46"/>
      <c r="AJ11" s="46"/>
      <c r="AK11" s="46"/>
      <c r="AL11" s="46"/>
      <c r="AM11" s="46"/>
      <c r="AN11" s="46"/>
    </row>
    <row r="12" spans="1:40">
      <c r="A12" s="46"/>
      <c r="B12" s="46"/>
      <c r="C12" s="46"/>
      <c r="D12" s="46"/>
      <c r="E12" s="162"/>
      <c r="F12" s="153"/>
      <c r="G12" s="168">
        <v>600</v>
      </c>
      <c r="H12" s="169"/>
      <c r="I12" s="169"/>
      <c r="J12" s="169"/>
      <c r="K12" s="169"/>
      <c r="L12" s="169"/>
      <c r="M12" s="170"/>
      <c r="N12" s="162">
        <f>G13-G12-Y12</f>
        <v>2800</v>
      </c>
      <c r="O12" s="184"/>
      <c r="P12" s="184"/>
      <c r="Q12" s="184"/>
      <c r="R12" s="184"/>
      <c r="S12" s="184"/>
      <c r="T12" s="184"/>
      <c r="U12" s="184"/>
      <c r="V12" s="184"/>
      <c r="W12" s="184"/>
      <c r="X12" s="153"/>
      <c r="Y12" s="168">
        <v>600</v>
      </c>
      <c r="Z12" s="169"/>
      <c r="AA12" s="169"/>
      <c r="AB12" s="169"/>
      <c r="AC12" s="169"/>
      <c r="AD12" s="169"/>
      <c r="AE12" s="170"/>
      <c r="AF12" s="162"/>
      <c r="AG12" s="153"/>
      <c r="AH12" s="46"/>
      <c r="AI12" s="46"/>
      <c r="AJ12" s="46"/>
      <c r="AK12" s="46"/>
      <c r="AL12" s="46"/>
      <c r="AM12" s="46"/>
      <c r="AN12" s="46"/>
    </row>
    <row r="13" spans="1:40">
      <c r="A13" s="46"/>
      <c r="B13" s="46"/>
      <c r="C13" s="46"/>
      <c r="D13" s="46"/>
      <c r="E13" s="168">
        <v>230</v>
      </c>
      <c r="F13" s="170"/>
      <c r="G13" s="171">
        <v>4000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3"/>
      <c r="AF13" s="162">
        <v>230</v>
      </c>
      <c r="AG13" s="153"/>
      <c r="AH13" s="46"/>
      <c r="AI13" s="46"/>
      <c r="AJ13" s="46"/>
      <c r="AK13" s="46"/>
      <c r="AL13" s="46"/>
      <c r="AM13" s="46"/>
      <c r="AN13" s="46"/>
    </row>
    <row r="14" spans="1:40">
      <c r="A14" s="46"/>
      <c r="B14" s="46"/>
      <c r="C14" s="46"/>
      <c r="D14" s="46"/>
      <c r="E14" s="51"/>
      <c r="F14" s="52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51"/>
      <c r="AG14" s="52"/>
      <c r="AH14" s="46"/>
      <c r="AI14" s="46"/>
      <c r="AJ14" s="46"/>
      <c r="AK14" s="46"/>
      <c r="AL14" s="46"/>
      <c r="AM14" s="46"/>
      <c r="AN14" s="46"/>
    </row>
    <row r="15" spans="1:40">
      <c r="A15" s="46"/>
      <c r="B15" s="46"/>
      <c r="C15" s="46"/>
      <c r="D15" s="2"/>
      <c r="E15" s="8"/>
      <c r="F15" s="8"/>
      <c r="G15" s="46"/>
      <c r="H15" s="167"/>
      <c r="I15" s="167"/>
      <c r="J15" s="167"/>
      <c r="K15" s="167"/>
      <c r="L15" s="176">
        <f>AI5</f>
        <v>500</v>
      </c>
      <c r="M15" s="167"/>
      <c r="N15" s="167"/>
      <c r="O15" s="167"/>
      <c r="P15" s="16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2"/>
      <c r="AE15" s="2"/>
      <c r="AF15" s="8"/>
      <c r="AG15" s="8"/>
      <c r="AH15" s="2"/>
      <c r="AI15" s="2"/>
      <c r="AJ15" s="2"/>
      <c r="AK15" s="2"/>
      <c r="AL15" s="46"/>
      <c r="AM15" s="46"/>
      <c r="AN15" s="46"/>
    </row>
    <row r="16" spans="1:40">
      <c r="A16" s="46"/>
      <c r="B16" s="46"/>
      <c r="C16" s="49"/>
      <c r="D16" s="23">
        <v>2</v>
      </c>
      <c r="E16" s="8" t="s">
        <v>3</v>
      </c>
      <c r="F16" s="8"/>
      <c r="G16" s="46"/>
      <c r="H16" s="167"/>
      <c r="I16" s="167"/>
      <c r="J16" s="167"/>
      <c r="K16" s="167"/>
      <c r="L16" s="176"/>
      <c r="M16" s="167"/>
      <c r="N16" s="167"/>
      <c r="O16" s="167"/>
      <c r="P16" s="167"/>
      <c r="Q16" s="46">
        <v>2</v>
      </c>
      <c r="R16" s="49" t="s">
        <v>3</v>
      </c>
      <c r="S16" s="49">
        <f>W3</f>
        <v>12</v>
      </c>
      <c r="T16" s="46" t="s">
        <v>4</v>
      </c>
      <c r="U16" s="46"/>
      <c r="V16" s="46"/>
      <c r="W16" s="178" t="s">
        <v>9</v>
      </c>
      <c r="X16" s="178"/>
      <c r="Y16" s="178"/>
      <c r="Z16" s="178"/>
      <c r="AA16" s="178"/>
      <c r="AB16" s="178"/>
      <c r="AC16" s="67">
        <v>25</v>
      </c>
      <c r="AD16" s="14" t="s">
        <v>11</v>
      </c>
      <c r="AE16" s="14"/>
      <c r="AF16" s="8"/>
      <c r="AG16" s="59" t="s">
        <v>47</v>
      </c>
      <c r="AH16" s="60"/>
      <c r="AI16" s="60"/>
      <c r="AJ16" s="60"/>
      <c r="AK16" s="60"/>
      <c r="AL16" s="47"/>
      <c r="AM16" s="47"/>
      <c r="AN16" s="47"/>
    </row>
    <row r="17" spans="1:40">
      <c r="A17" s="46"/>
      <c r="B17" s="46"/>
      <c r="C17" s="46"/>
      <c r="D17" s="6">
        <f>W3</f>
        <v>12</v>
      </c>
      <c r="E17" s="8" t="s">
        <v>4</v>
      </c>
      <c r="F17" s="8"/>
      <c r="G17" s="46"/>
      <c r="H17" s="167"/>
      <c r="I17" s="167"/>
      <c r="J17" s="167"/>
      <c r="K17" s="167"/>
      <c r="L17" s="176"/>
      <c r="M17" s="167"/>
      <c r="N17" s="167"/>
      <c r="O17" s="167"/>
      <c r="P17" s="167"/>
      <c r="Q17" s="46">
        <v>2</v>
      </c>
      <c r="R17" s="49" t="s">
        <v>3</v>
      </c>
      <c r="S17" s="49">
        <f>AD3</f>
        <v>16</v>
      </c>
      <c r="T17" s="46" t="s">
        <v>4</v>
      </c>
      <c r="U17" s="46"/>
      <c r="V17" s="46"/>
      <c r="W17" s="177" t="s">
        <v>8</v>
      </c>
      <c r="X17" s="177"/>
      <c r="Y17" s="177"/>
      <c r="Z17" s="177"/>
      <c r="AA17" s="177"/>
      <c r="AB17" s="177"/>
      <c r="AC17" s="68">
        <v>25</v>
      </c>
      <c r="AD17" s="53" t="s">
        <v>11</v>
      </c>
      <c r="AE17" s="53"/>
      <c r="AF17" s="8"/>
      <c r="AG17" s="59" t="s">
        <v>48</v>
      </c>
      <c r="AH17" s="60"/>
      <c r="AI17" s="60"/>
      <c r="AJ17" s="60"/>
      <c r="AK17" s="60"/>
      <c r="AL17" s="47"/>
      <c r="AM17" s="47"/>
      <c r="AN17" s="47"/>
    </row>
    <row r="18" spans="1:40">
      <c r="A18" s="46"/>
      <c r="B18" s="46"/>
      <c r="C18" s="46"/>
      <c r="D18" s="2"/>
      <c r="E18" s="8"/>
      <c r="F18" s="8"/>
      <c r="G18" s="46"/>
      <c r="H18" s="167"/>
      <c r="I18" s="167"/>
      <c r="J18" s="167"/>
      <c r="K18" s="167"/>
      <c r="L18" s="176"/>
      <c r="M18" s="167"/>
      <c r="N18" s="167"/>
      <c r="O18" s="167"/>
      <c r="P18" s="167"/>
      <c r="Q18" s="46"/>
      <c r="R18" s="46"/>
      <c r="S18" s="46"/>
      <c r="T18" s="46"/>
      <c r="U18" s="46"/>
      <c r="V18" s="46"/>
      <c r="W18" s="179" t="s">
        <v>10</v>
      </c>
      <c r="X18" s="179"/>
      <c r="Y18" s="179"/>
      <c r="Z18" s="179"/>
      <c r="AA18" s="179"/>
      <c r="AB18" s="179"/>
      <c r="AC18" s="68">
        <v>32</v>
      </c>
      <c r="AD18" s="53" t="s">
        <v>11</v>
      </c>
      <c r="AE18" s="53"/>
      <c r="AF18" s="8"/>
      <c r="AG18" s="59" t="s">
        <v>49</v>
      </c>
      <c r="AH18" s="60"/>
      <c r="AI18" s="60"/>
      <c r="AJ18" s="60"/>
      <c r="AK18" s="60"/>
      <c r="AL18" s="47"/>
      <c r="AM18" s="47"/>
      <c r="AN18" s="47"/>
    </row>
    <row r="19" spans="1:40">
      <c r="A19" s="46"/>
      <c r="B19" s="46"/>
      <c r="C19" s="49"/>
      <c r="D19" s="54">
        <v>4</v>
      </c>
      <c r="E19" s="4" t="s">
        <v>3</v>
      </c>
      <c r="F19" s="8"/>
      <c r="G19" s="46"/>
      <c r="H19" s="167"/>
      <c r="I19" s="167"/>
      <c r="J19" s="167"/>
      <c r="K19" s="167"/>
      <c r="L19" s="176"/>
      <c r="M19" s="167"/>
      <c r="N19" s="167"/>
      <c r="O19" s="167"/>
      <c r="P19" s="167"/>
      <c r="Q19" s="46">
        <v>2</v>
      </c>
      <c r="R19" s="49" t="s">
        <v>3</v>
      </c>
      <c r="S19" s="49">
        <f>AB10</f>
        <v>16</v>
      </c>
      <c r="T19" s="46" t="s">
        <v>4</v>
      </c>
      <c r="U19" s="46"/>
      <c r="V19" s="46"/>
      <c r="W19" s="180" t="s">
        <v>46</v>
      </c>
      <c r="X19" s="180"/>
      <c r="Y19" s="180"/>
      <c r="Z19" s="180"/>
      <c r="AA19" s="180"/>
      <c r="AB19" s="180"/>
      <c r="AC19" s="163">
        <v>7860</v>
      </c>
      <c r="AD19" s="163"/>
      <c r="AE19" s="14" t="s">
        <v>12</v>
      </c>
      <c r="AF19" s="55"/>
      <c r="AG19" s="8"/>
      <c r="AH19" s="2"/>
      <c r="AI19" s="2"/>
      <c r="AJ19" s="2"/>
      <c r="AK19" s="2"/>
      <c r="AL19" s="46"/>
      <c r="AM19" s="46"/>
      <c r="AN19" s="46"/>
    </row>
    <row r="20" spans="1:40">
      <c r="A20" s="46"/>
      <c r="B20" s="46"/>
      <c r="C20" s="46"/>
      <c r="D20" s="6">
        <f>L10</f>
        <v>16</v>
      </c>
      <c r="E20" s="8" t="s">
        <v>4</v>
      </c>
      <c r="F20" s="46"/>
      <c r="G20" s="46"/>
      <c r="H20" s="167"/>
      <c r="I20" s="167"/>
      <c r="J20" s="167"/>
      <c r="K20" s="167"/>
      <c r="L20" s="176"/>
      <c r="M20" s="167"/>
      <c r="N20" s="167"/>
      <c r="O20" s="167"/>
      <c r="P20" s="16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2"/>
      <c r="AE20" s="2"/>
      <c r="AF20" s="2"/>
      <c r="AG20" s="2"/>
      <c r="AH20" s="2"/>
      <c r="AI20" s="2"/>
      <c r="AJ20" s="2"/>
      <c r="AK20" s="2"/>
      <c r="AL20" s="46"/>
      <c r="AM20" s="46"/>
      <c r="AN20" s="46"/>
    </row>
    <row r="21" spans="1:40" ht="15.75" customHeight="1" thickBot="1">
      <c r="A21" s="46"/>
      <c r="B21" s="46"/>
      <c r="C21" s="46"/>
      <c r="D21" s="46"/>
      <c r="E21" s="46"/>
      <c r="F21" s="46"/>
      <c r="G21" s="46"/>
      <c r="H21" s="185"/>
      <c r="I21" s="185"/>
      <c r="J21" s="185"/>
      <c r="K21" s="185"/>
      <c r="L21" s="46"/>
      <c r="M21" s="185"/>
      <c r="N21" s="185"/>
      <c r="O21" s="185"/>
      <c r="P21" s="185"/>
      <c r="Q21" s="46"/>
      <c r="R21" s="46"/>
      <c r="S21" s="46"/>
      <c r="T21" s="77" t="s">
        <v>53</v>
      </c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</row>
    <row r="22" spans="1:40">
      <c r="A22" s="69" t="s">
        <v>51</v>
      </c>
      <c r="B22" s="110" t="s">
        <v>39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6" t="s">
        <v>40</v>
      </c>
      <c r="O22" s="118" t="s">
        <v>17</v>
      </c>
      <c r="P22" s="104" t="s">
        <v>38</v>
      </c>
      <c r="Q22" s="105"/>
      <c r="R22" s="105"/>
      <c r="S22" s="105"/>
      <c r="T22" s="105"/>
      <c r="U22" s="105"/>
      <c r="V22" s="106"/>
      <c r="W22" s="98" t="s">
        <v>41</v>
      </c>
      <c r="X22" s="99"/>
      <c r="Y22" s="99"/>
      <c r="Z22" s="100"/>
      <c r="AA22" s="86" t="s">
        <v>50</v>
      </c>
      <c r="AB22" s="87"/>
      <c r="AC22" s="87"/>
      <c r="AD22" s="87"/>
      <c r="AE22" s="87"/>
      <c r="AF22" s="87"/>
      <c r="AG22" s="87"/>
      <c r="AH22" s="87"/>
      <c r="AI22" s="88"/>
      <c r="AJ22" s="92" t="s">
        <v>37</v>
      </c>
      <c r="AK22" s="93"/>
      <c r="AL22" s="93"/>
      <c r="AM22" s="93"/>
      <c r="AN22" s="94"/>
    </row>
    <row r="23" spans="1:40" ht="15.75" thickBot="1">
      <c r="A23" s="70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7"/>
      <c r="O23" s="119"/>
      <c r="P23" s="107"/>
      <c r="Q23" s="108"/>
      <c r="R23" s="108"/>
      <c r="S23" s="108"/>
      <c r="T23" s="108"/>
      <c r="U23" s="108"/>
      <c r="V23" s="109"/>
      <c r="W23" s="101"/>
      <c r="X23" s="102"/>
      <c r="Y23" s="102"/>
      <c r="Z23" s="103"/>
      <c r="AA23" s="89"/>
      <c r="AB23" s="90"/>
      <c r="AC23" s="90"/>
      <c r="AD23" s="90"/>
      <c r="AE23" s="90"/>
      <c r="AF23" s="90"/>
      <c r="AG23" s="90"/>
      <c r="AH23" s="90"/>
      <c r="AI23" s="91"/>
      <c r="AJ23" s="95"/>
      <c r="AK23" s="96"/>
      <c r="AL23" s="96"/>
      <c r="AM23" s="96"/>
      <c r="AN23" s="97"/>
    </row>
    <row r="24" spans="1:40">
      <c r="A24" s="120" t="s">
        <v>36</v>
      </c>
      <c r="B24" s="30"/>
      <c r="C24" s="2"/>
      <c r="D24" s="2"/>
      <c r="E24" s="2"/>
      <c r="F24" s="138" t="s">
        <v>6</v>
      </c>
      <c r="G24" s="138"/>
      <c r="H24" s="138"/>
      <c r="I24" s="138"/>
      <c r="J24" s="2"/>
      <c r="K24" s="2"/>
      <c r="L24" s="2"/>
      <c r="M24" s="31"/>
      <c r="N24" s="187">
        <f>L10</f>
        <v>16</v>
      </c>
      <c r="O24" s="186">
        <f>J10</f>
        <v>2</v>
      </c>
      <c r="P24" s="142">
        <f>C25+F25*H25-J25*L25</f>
        <v>4396</v>
      </c>
      <c r="Q24" s="142"/>
      <c r="R24" s="4" t="s">
        <v>13</v>
      </c>
      <c r="S24" s="4">
        <v>18</v>
      </c>
      <c r="T24" s="4" t="s">
        <v>14</v>
      </c>
      <c r="U24" s="4">
        <f>N24</f>
        <v>16</v>
      </c>
      <c r="V24" s="2"/>
      <c r="W24" s="161">
        <f>T26</f>
        <v>4.6840000000000002</v>
      </c>
      <c r="X24" s="137"/>
      <c r="Y24" s="6" t="s">
        <v>33</v>
      </c>
      <c r="Z24" s="29">
        <f>O24</f>
        <v>2</v>
      </c>
      <c r="AA24" s="19" t="s">
        <v>34</v>
      </c>
      <c r="AB24" s="142" t="s">
        <v>14</v>
      </c>
      <c r="AC24" s="141">
        <f>N24</f>
        <v>16</v>
      </c>
      <c r="AD24" s="141"/>
      <c r="AE24" s="6">
        <v>2</v>
      </c>
      <c r="AF24" s="142" t="s">
        <v>14</v>
      </c>
      <c r="AG24" s="142">
        <f>AC19</f>
        <v>7860</v>
      </c>
      <c r="AH24" s="142"/>
      <c r="AI24" s="143"/>
      <c r="AJ24" s="137">
        <f>AC26</f>
        <v>1.5795456000000001</v>
      </c>
      <c r="AK24" s="138"/>
      <c r="AL24" s="6"/>
      <c r="AM24" s="6"/>
      <c r="AN24" s="43"/>
    </row>
    <row r="25" spans="1:40">
      <c r="A25" s="121"/>
      <c r="B25" s="30"/>
      <c r="C25" s="142">
        <f>G13</f>
        <v>4000</v>
      </c>
      <c r="D25" s="142"/>
      <c r="E25" s="4" t="s">
        <v>13</v>
      </c>
      <c r="F25" s="4">
        <v>2</v>
      </c>
      <c r="G25" s="4" t="s">
        <v>14</v>
      </c>
      <c r="H25" s="4">
        <f>E13</f>
        <v>230</v>
      </c>
      <c r="I25" s="4" t="s">
        <v>15</v>
      </c>
      <c r="J25" s="4">
        <v>2</v>
      </c>
      <c r="K25" s="4" t="s">
        <v>14</v>
      </c>
      <c r="L25" s="4">
        <f>AC18</f>
        <v>32</v>
      </c>
      <c r="M25" s="31"/>
      <c r="N25" s="131"/>
      <c r="O25" s="125"/>
      <c r="P25" s="188" t="s">
        <v>26</v>
      </c>
      <c r="Q25" s="188"/>
      <c r="R25" s="188"/>
      <c r="S25" s="188"/>
      <c r="T25" s="188"/>
      <c r="U25" s="188"/>
      <c r="V25" s="2"/>
      <c r="W25" s="154">
        <f>W24*Z24</f>
        <v>9.3680000000000003</v>
      </c>
      <c r="X25" s="155"/>
      <c r="Y25" s="155"/>
      <c r="Z25" s="156"/>
      <c r="AA25" s="5">
        <v>4</v>
      </c>
      <c r="AB25" s="142"/>
      <c r="AC25" s="138">
        <v>1000</v>
      </c>
      <c r="AD25" s="138"/>
      <c r="AE25" s="2"/>
      <c r="AF25" s="142"/>
      <c r="AG25" s="142"/>
      <c r="AH25" s="142"/>
      <c r="AI25" s="143"/>
      <c r="AJ25" s="138"/>
      <c r="AK25" s="138"/>
      <c r="AL25" s="6" t="s">
        <v>14</v>
      </c>
      <c r="AM25" s="137">
        <f>T26</f>
        <v>4.6840000000000002</v>
      </c>
      <c r="AN25" s="140"/>
    </row>
    <row r="26" spans="1:40">
      <c r="A26" s="121"/>
      <c r="B26" s="30"/>
      <c r="C26" s="142" t="s">
        <v>16</v>
      </c>
      <c r="D26" s="142"/>
      <c r="E26" s="4" t="s">
        <v>13</v>
      </c>
      <c r="F26" s="181" t="s">
        <v>19</v>
      </c>
      <c r="G26" s="181"/>
      <c r="H26" s="181"/>
      <c r="I26" s="4" t="s">
        <v>15</v>
      </c>
      <c r="J26" s="142" t="s">
        <v>18</v>
      </c>
      <c r="K26" s="142"/>
      <c r="L26" s="142"/>
      <c r="M26" s="31"/>
      <c r="N26" s="131"/>
      <c r="O26" s="125"/>
      <c r="P26" s="6" t="s">
        <v>21</v>
      </c>
      <c r="Q26" s="138">
        <f>P24+S24*U24</f>
        <v>4684</v>
      </c>
      <c r="R26" s="138"/>
      <c r="S26" s="6" t="s">
        <v>21</v>
      </c>
      <c r="T26" s="144">
        <f>Q26/1000</f>
        <v>4.6840000000000002</v>
      </c>
      <c r="U26" s="144"/>
      <c r="V26" s="25" t="s">
        <v>27</v>
      </c>
      <c r="W26" s="154" t="s">
        <v>27</v>
      </c>
      <c r="X26" s="155"/>
      <c r="Y26" s="155"/>
      <c r="Z26" s="156"/>
      <c r="AA26" s="7"/>
      <c r="AB26" s="8"/>
      <c r="AC26" s="144">
        <f>0.785*(AC24/AC25)^2*AG24</f>
        <v>1.5795456000000001</v>
      </c>
      <c r="AD26" s="144"/>
      <c r="AE26" s="144"/>
      <c r="AF26" s="28" t="s">
        <v>12</v>
      </c>
      <c r="AG26" s="28"/>
      <c r="AH26" s="8"/>
      <c r="AI26" s="9"/>
      <c r="AJ26" s="123">
        <f>AJ24*AM25</f>
        <v>7.3985915904000006</v>
      </c>
      <c r="AK26" s="123"/>
      <c r="AL26" s="123"/>
      <c r="AM26" s="58" t="s">
        <v>35</v>
      </c>
      <c r="AN26" s="31"/>
    </row>
    <row r="27" spans="1:40" ht="5.25" customHeight="1">
      <c r="A27" s="121"/>
      <c r="B27" s="32"/>
      <c r="C27" s="11"/>
      <c r="D27" s="11"/>
      <c r="E27" s="11"/>
      <c r="F27" s="12"/>
      <c r="G27" s="12"/>
      <c r="H27" s="12"/>
      <c r="I27" s="11"/>
      <c r="J27" s="11"/>
      <c r="K27" s="11"/>
      <c r="L27" s="11"/>
      <c r="M27" s="33"/>
      <c r="N27" s="133"/>
      <c r="O27" s="126"/>
      <c r="P27" s="14"/>
      <c r="Q27" s="14"/>
      <c r="R27" s="14"/>
      <c r="S27" s="14"/>
      <c r="T27" s="14"/>
      <c r="U27" s="14"/>
      <c r="V27" s="14"/>
      <c r="W27" s="10"/>
      <c r="X27" s="14"/>
      <c r="Y27" s="14"/>
      <c r="Z27" s="13"/>
      <c r="AA27" s="10"/>
      <c r="AB27" s="14"/>
      <c r="AC27" s="14"/>
      <c r="AD27" s="14"/>
      <c r="AE27" s="14"/>
      <c r="AF27" s="14"/>
      <c r="AG27" s="14"/>
      <c r="AH27" s="14"/>
      <c r="AI27" s="13"/>
      <c r="AJ27" s="14"/>
      <c r="AK27" s="14"/>
      <c r="AL27" s="14"/>
      <c r="AM27" s="14"/>
      <c r="AN27" s="33"/>
    </row>
    <row r="28" spans="1:40" ht="5.25" customHeight="1">
      <c r="A28" s="121"/>
      <c r="B28" s="3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5"/>
      <c r="N28" s="130">
        <f>W3</f>
        <v>12</v>
      </c>
      <c r="O28" s="124">
        <f>U3</f>
        <v>2</v>
      </c>
      <c r="P28" s="16"/>
      <c r="Q28" s="16"/>
      <c r="R28" s="16"/>
      <c r="S28" s="16"/>
      <c r="T28" s="16"/>
      <c r="U28" s="16"/>
      <c r="V28" s="16"/>
      <c r="W28" s="15"/>
      <c r="X28" s="16"/>
      <c r="Y28" s="16"/>
      <c r="Z28" s="17"/>
      <c r="AA28" s="15"/>
      <c r="AB28" s="16"/>
      <c r="AC28" s="16"/>
      <c r="AD28" s="16"/>
      <c r="AE28" s="16"/>
      <c r="AF28" s="16"/>
      <c r="AG28" s="16"/>
      <c r="AH28" s="16"/>
      <c r="AI28" s="17"/>
      <c r="AJ28" s="16"/>
      <c r="AK28" s="16"/>
      <c r="AL28" s="16"/>
      <c r="AM28" s="16"/>
      <c r="AN28" s="35"/>
    </row>
    <row r="29" spans="1:40">
      <c r="A29" s="121"/>
      <c r="B29" s="30"/>
      <c r="C29" s="2"/>
      <c r="D29" s="2"/>
      <c r="E29" s="2"/>
      <c r="F29" s="138" t="s">
        <v>2</v>
      </c>
      <c r="G29" s="138"/>
      <c r="H29" s="138"/>
      <c r="I29" s="138"/>
      <c r="J29" s="2"/>
      <c r="K29" s="2"/>
      <c r="L29" s="2"/>
      <c r="M29" s="31"/>
      <c r="N29" s="131"/>
      <c r="O29" s="125"/>
      <c r="P29" s="142">
        <f>C30+F30*H30-J30*L30</f>
        <v>4396</v>
      </c>
      <c r="Q29" s="142"/>
      <c r="R29" s="4" t="s">
        <v>13</v>
      </c>
      <c r="S29" s="4">
        <v>18</v>
      </c>
      <c r="T29" s="4" t="s">
        <v>14</v>
      </c>
      <c r="U29" s="4">
        <f>N28</f>
        <v>12</v>
      </c>
      <c r="V29" s="2"/>
      <c r="W29" s="157">
        <f>T31</f>
        <v>4.6120000000000001</v>
      </c>
      <c r="X29" s="158"/>
      <c r="Y29" s="4" t="s">
        <v>14</v>
      </c>
      <c r="Z29" s="18">
        <f>O28</f>
        <v>2</v>
      </c>
      <c r="AA29" s="19" t="s">
        <v>34</v>
      </c>
      <c r="AB29" s="142" t="s">
        <v>14</v>
      </c>
      <c r="AC29" s="141">
        <f>N28</f>
        <v>12</v>
      </c>
      <c r="AD29" s="141"/>
      <c r="AE29" s="6">
        <v>2</v>
      </c>
      <c r="AF29" s="142" t="s">
        <v>14</v>
      </c>
      <c r="AG29" s="142">
        <f>AC19</f>
        <v>7860</v>
      </c>
      <c r="AH29" s="142"/>
      <c r="AI29" s="143"/>
      <c r="AJ29" s="137">
        <f>W30</f>
        <v>9.2240000000000002</v>
      </c>
      <c r="AK29" s="138"/>
      <c r="AL29" s="6" t="s">
        <v>14</v>
      </c>
      <c r="AM29" s="138">
        <f>T31</f>
        <v>4.6120000000000001</v>
      </c>
      <c r="AN29" s="140"/>
    </row>
    <row r="30" spans="1:40">
      <c r="A30" s="121"/>
      <c r="B30" s="30"/>
      <c r="C30" s="142">
        <f>G13</f>
        <v>4000</v>
      </c>
      <c r="D30" s="142"/>
      <c r="E30" s="4" t="s">
        <v>13</v>
      </c>
      <c r="F30" s="4">
        <v>2</v>
      </c>
      <c r="G30" s="4" t="s">
        <v>14</v>
      </c>
      <c r="H30" s="4">
        <f>E13</f>
        <v>230</v>
      </c>
      <c r="I30" s="4" t="s">
        <v>15</v>
      </c>
      <c r="J30" s="4">
        <v>2</v>
      </c>
      <c r="K30" s="4" t="s">
        <v>14</v>
      </c>
      <c r="L30" s="4">
        <f>AC18</f>
        <v>32</v>
      </c>
      <c r="M30" s="31"/>
      <c r="N30" s="131"/>
      <c r="O30" s="125"/>
      <c r="P30" s="188" t="s">
        <v>26</v>
      </c>
      <c r="Q30" s="188"/>
      <c r="R30" s="188"/>
      <c r="S30" s="188"/>
      <c r="T30" s="188"/>
      <c r="U30" s="188"/>
      <c r="V30" s="2"/>
      <c r="W30" s="147">
        <f>W29*Z29</f>
        <v>9.2240000000000002</v>
      </c>
      <c r="X30" s="148"/>
      <c r="Y30" s="148"/>
      <c r="Z30" s="149"/>
      <c r="AA30" s="5">
        <v>4</v>
      </c>
      <c r="AB30" s="142"/>
      <c r="AC30" s="138">
        <v>1000</v>
      </c>
      <c r="AD30" s="138"/>
      <c r="AE30" s="2"/>
      <c r="AF30" s="142"/>
      <c r="AG30" s="142"/>
      <c r="AH30" s="142"/>
      <c r="AI30" s="143"/>
      <c r="AJ30" s="123">
        <f>AJ29*AM29</f>
        <v>42.541088000000002</v>
      </c>
      <c r="AK30" s="123"/>
      <c r="AL30" s="123"/>
      <c r="AM30" s="58" t="s">
        <v>35</v>
      </c>
      <c r="AN30" s="31"/>
    </row>
    <row r="31" spans="1:40">
      <c r="A31" s="121"/>
      <c r="B31" s="30"/>
      <c r="C31" s="142" t="s">
        <v>16</v>
      </c>
      <c r="D31" s="142"/>
      <c r="E31" s="4" t="s">
        <v>13</v>
      </c>
      <c r="F31" s="181" t="s">
        <v>19</v>
      </c>
      <c r="G31" s="181"/>
      <c r="H31" s="181"/>
      <c r="I31" s="4" t="s">
        <v>15</v>
      </c>
      <c r="J31" s="142" t="s">
        <v>18</v>
      </c>
      <c r="K31" s="142"/>
      <c r="L31" s="142"/>
      <c r="M31" s="31"/>
      <c r="N31" s="131"/>
      <c r="O31" s="125"/>
      <c r="P31" s="6" t="s">
        <v>21</v>
      </c>
      <c r="Q31" s="138">
        <f>P29+S29*U29</f>
        <v>4612</v>
      </c>
      <c r="R31" s="138"/>
      <c r="S31" s="6" t="s">
        <v>21</v>
      </c>
      <c r="T31" s="189">
        <f>Q31/1000</f>
        <v>4.6120000000000001</v>
      </c>
      <c r="U31" s="189"/>
      <c r="V31" s="25" t="s">
        <v>27</v>
      </c>
      <c r="W31" s="150" t="s">
        <v>27</v>
      </c>
      <c r="X31" s="151"/>
      <c r="Y31" s="151"/>
      <c r="Z31" s="152"/>
      <c r="AA31" s="7"/>
      <c r="AB31" s="8"/>
      <c r="AC31" s="145">
        <f>0.785*(AC29/AC30)^2*AG29</f>
        <v>0.88849440000000002</v>
      </c>
      <c r="AD31" s="145"/>
      <c r="AE31" s="145"/>
      <c r="AF31" s="8" t="s">
        <v>12</v>
      </c>
      <c r="AG31" s="8"/>
      <c r="AH31" s="8"/>
      <c r="AI31" s="9"/>
      <c r="AJ31" s="2"/>
      <c r="AK31" s="2"/>
      <c r="AL31" s="2"/>
      <c r="AM31" s="2"/>
      <c r="AN31" s="31"/>
    </row>
    <row r="32" spans="1:40" ht="5.25" customHeight="1">
      <c r="A32" s="121"/>
      <c r="B32" s="32"/>
      <c r="C32" s="11"/>
      <c r="D32" s="11"/>
      <c r="E32" s="11"/>
      <c r="F32" s="12"/>
      <c r="G32" s="12"/>
      <c r="H32" s="12"/>
      <c r="I32" s="11"/>
      <c r="J32" s="11"/>
      <c r="K32" s="11"/>
      <c r="L32" s="11"/>
      <c r="M32" s="33"/>
      <c r="N32" s="133"/>
      <c r="O32" s="126"/>
      <c r="P32" s="14"/>
      <c r="Q32" s="14"/>
      <c r="R32" s="14"/>
      <c r="S32" s="14"/>
      <c r="T32" s="14"/>
      <c r="U32" s="14"/>
      <c r="V32" s="14"/>
      <c r="W32" s="10"/>
      <c r="X32" s="14"/>
      <c r="Y32" s="14"/>
      <c r="Z32" s="13"/>
      <c r="AA32" s="10"/>
      <c r="AB32" s="14"/>
      <c r="AC32" s="14"/>
      <c r="AD32" s="14"/>
      <c r="AE32" s="14"/>
      <c r="AF32" s="14"/>
      <c r="AG32" s="14"/>
      <c r="AH32" s="14"/>
      <c r="AI32" s="13"/>
      <c r="AJ32" s="14"/>
      <c r="AK32" s="14"/>
      <c r="AL32" s="14"/>
      <c r="AM32" s="14"/>
      <c r="AN32" s="33"/>
    </row>
    <row r="33" spans="1:40" ht="5.25" customHeight="1">
      <c r="A33" s="121"/>
      <c r="B33" s="3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5"/>
      <c r="N33" s="130">
        <f>AD3</f>
        <v>16</v>
      </c>
      <c r="O33" s="124">
        <f>AB3</f>
        <v>2</v>
      </c>
      <c r="P33" s="16"/>
      <c r="Q33" s="16"/>
      <c r="R33" s="16"/>
      <c r="S33" s="16"/>
      <c r="T33" s="16"/>
      <c r="U33" s="16"/>
      <c r="V33" s="16"/>
      <c r="W33" s="15"/>
      <c r="X33" s="16"/>
      <c r="Y33" s="16"/>
      <c r="Z33" s="17"/>
      <c r="AA33" s="15"/>
      <c r="AB33" s="16"/>
      <c r="AC33" s="16"/>
      <c r="AD33" s="16"/>
      <c r="AE33" s="16"/>
      <c r="AF33" s="16"/>
      <c r="AG33" s="16"/>
      <c r="AH33" s="16"/>
      <c r="AI33" s="17"/>
      <c r="AJ33" s="16"/>
      <c r="AK33" s="16"/>
      <c r="AL33" s="16"/>
      <c r="AM33" s="16"/>
      <c r="AN33" s="35"/>
    </row>
    <row r="34" spans="1:40">
      <c r="A34" s="121"/>
      <c r="B34" s="30"/>
      <c r="C34" s="2"/>
      <c r="D34" s="2"/>
      <c r="E34" s="2"/>
      <c r="F34" s="20">
        <f>AI5</f>
        <v>500</v>
      </c>
      <c r="G34" s="6" t="s">
        <v>15</v>
      </c>
      <c r="H34" s="6">
        <v>2</v>
      </c>
      <c r="I34" s="6" t="s">
        <v>14</v>
      </c>
      <c r="J34" s="6">
        <f>AC16</f>
        <v>25</v>
      </c>
      <c r="K34" s="2"/>
      <c r="L34" s="2"/>
      <c r="M34" s="31"/>
      <c r="N34" s="131"/>
      <c r="O34" s="125"/>
      <c r="P34" s="142">
        <f>C37+G37+J37</f>
        <v>4396</v>
      </c>
      <c r="Q34" s="142"/>
      <c r="R34" s="4" t="s">
        <v>13</v>
      </c>
      <c r="S34" s="4">
        <v>18</v>
      </c>
      <c r="T34" s="4" t="s">
        <v>14</v>
      </c>
      <c r="U34" s="4">
        <f>N33</f>
        <v>16</v>
      </c>
      <c r="V34" s="2"/>
      <c r="W34" s="161">
        <f>Q38</f>
        <v>5.0433519999999996</v>
      </c>
      <c r="X34" s="137"/>
      <c r="Y34" s="138" t="s">
        <v>14</v>
      </c>
      <c r="Z34" s="153">
        <f>O33</f>
        <v>2</v>
      </c>
      <c r="AA34" s="1"/>
      <c r="AB34" s="2"/>
      <c r="AC34" s="2"/>
      <c r="AD34" s="2"/>
      <c r="AE34" s="2"/>
      <c r="AF34" s="2"/>
      <c r="AG34" s="2"/>
      <c r="AH34" s="2"/>
      <c r="AI34" s="3"/>
      <c r="AJ34" s="2"/>
      <c r="AK34" s="2"/>
      <c r="AL34" s="2"/>
      <c r="AM34" s="2"/>
      <c r="AN34" s="31"/>
    </row>
    <row r="35" spans="1:40">
      <c r="A35" s="121"/>
      <c r="B35" s="30"/>
      <c r="C35" s="2"/>
      <c r="D35" s="2"/>
      <c r="E35" s="2"/>
      <c r="F35" s="6" t="s">
        <v>15</v>
      </c>
      <c r="G35" s="2">
        <f>AD3</f>
        <v>16</v>
      </c>
      <c r="H35" s="6" t="s">
        <v>21</v>
      </c>
      <c r="I35" s="194">
        <f>F34-H34*J34-G35</f>
        <v>434</v>
      </c>
      <c r="J35" s="194"/>
      <c r="K35" s="2"/>
      <c r="L35" s="2"/>
      <c r="M35" s="31"/>
      <c r="N35" s="131"/>
      <c r="O35" s="125"/>
      <c r="P35" s="6" t="s">
        <v>13</v>
      </c>
      <c r="Q35" s="6">
        <v>2</v>
      </c>
      <c r="R35" s="6" t="s">
        <v>14</v>
      </c>
      <c r="S35" s="138">
        <v>0.41399999999999998</v>
      </c>
      <c r="T35" s="138"/>
      <c r="U35" s="6" t="s">
        <v>14</v>
      </c>
      <c r="V35" s="2"/>
      <c r="W35" s="161"/>
      <c r="X35" s="137"/>
      <c r="Y35" s="138"/>
      <c r="Z35" s="153"/>
      <c r="AA35" s="19" t="s">
        <v>34</v>
      </c>
      <c r="AB35" s="142" t="s">
        <v>14</v>
      </c>
      <c r="AC35" s="141">
        <f>N33</f>
        <v>16</v>
      </c>
      <c r="AD35" s="141"/>
      <c r="AE35" s="6">
        <v>2</v>
      </c>
      <c r="AF35" s="142" t="s">
        <v>14</v>
      </c>
      <c r="AG35" s="142">
        <f>AC19</f>
        <v>7860</v>
      </c>
      <c r="AH35" s="142"/>
      <c r="AI35" s="143"/>
      <c r="AJ35" s="134">
        <f>W36</f>
        <v>10.086703999999999</v>
      </c>
      <c r="AK35" s="134"/>
      <c r="AL35" s="6" t="s">
        <v>14</v>
      </c>
      <c r="AM35" s="135">
        <f>AC37</f>
        <v>1.5795456000000001</v>
      </c>
      <c r="AN35" s="136"/>
    </row>
    <row r="36" spans="1:40">
      <c r="A36" s="121"/>
      <c r="B36" s="30"/>
      <c r="C36" s="2"/>
      <c r="D36" s="2"/>
      <c r="E36" s="2"/>
      <c r="F36" s="138" t="s">
        <v>24</v>
      </c>
      <c r="G36" s="138"/>
      <c r="H36" s="138"/>
      <c r="I36" s="138"/>
      <c r="J36" s="2"/>
      <c r="K36" s="2"/>
      <c r="L36" s="2"/>
      <c r="M36" s="31"/>
      <c r="N36" s="131"/>
      <c r="O36" s="125"/>
      <c r="P36" s="138">
        <f>I35</f>
        <v>434</v>
      </c>
      <c r="Q36" s="138"/>
      <c r="R36" s="6" t="s">
        <v>21</v>
      </c>
      <c r="S36" s="137">
        <f>P34+S34*U34+Q35*S35*P36</f>
        <v>5043.3519999999999</v>
      </c>
      <c r="T36" s="137"/>
      <c r="U36" s="137"/>
      <c r="V36" s="2"/>
      <c r="W36" s="147">
        <f>W34*Z34</f>
        <v>10.086703999999999</v>
      </c>
      <c r="X36" s="148"/>
      <c r="Y36" s="148"/>
      <c r="Z36" s="149"/>
      <c r="AA36" s="5">
        <v>4</v>
      </c>
      <c r="AB36" s="142"/>
      <c r="AC36" s="138">
        <v>1000</v>
      </c>
      <c r="AD36" s="138"/>
      <c r="AE36" s="2"/>
      <c r="AF36" s="142"/>
      <c r="AG36" s="142"/>
      <c r="AH36" s="142"/>
      <c r="AI36" s="143"/>
      <c r="AJ36" s="123">
        <f>AJ35*AM35</f>
        <v>15.9324089217024</v>
      </c>
      <c r="AK36" s="123"/>
      <c r="AL36" s="123"/>
      <c r="AM36" s="58" t="s">
        <v>35</v>
      </c>
      <c r="AN36" s="31"/>
    </row>
    <row r="37" spans="1:40">
      <c r="A37" s="121"/>
      <c r="B37" s="30"/>
      <c r="C37" s="138">
        <f>G12+E13-AC18</f>
        <v>798</v>
      </c>
      <c r="D37" s="138"/>
      <c r="E37" s="138"/>
      <c r="F37" s="2"/>
      <c r="G37" s="138">
        <f>N12</f>
        <v>2800</v>
      </c>
      <c r="H37" s="138"/>
      <c r="I37" s="2"/>
      <c r="J37" s="138">
        <f>Y12+AF13-AC18</f>
        <v>798</v>
      </c>
      <c r="K37" s="138"/>
      <c r="L37" s="138"/>
      <c r="M37" s="31"/>
      <c r="N37" s="131"/>
      <c r="O37" s="125"/>
      <c r="P37" s="195" t="s">
        <v>28</v>
      </c>
      <c r="Q37" s="195"/>
      <c r="R37" s="195"/>
      <c r="S37" s="195"/>
      <c r="T37" s="195"/>
      <c r="U37" s="195"/>
      <c r="V37" s="2"/>
      <c r="W37" s="147"/>
      <c r="X37" s="148"/>
      <c r="Y37" s="148"/>
      <c r="Z37" s="149"/>
      <c r="AA37" s="1"/>
      <c r="AB37" s="2"/>
      <c r="AC37" s="144">
        <f>0.785*(AC35/AC36)^2*AG35</f>
        <v>1.5795456000000001</v>
      </c>
      <c r="AD37" s="144"/>
      <c r="AE37" s="144"/>
      <c r="AF37" s="28" t="s">
        <v>12</v>
      </c>
      <c r="AG37" s="25"/>
      <c r="AH37" s="2"/>
      <c r="AI37" s="3"/>
      <c r="AJ37" s="2"/>
      <c r="AK37" s="2"/>
      <c r="AL37" s="2"/>
      <c r="AM37" s="2"/>
      <c r="AN37" s="31"/>
    </row>
    <row r="38" spans="1:40">
      <c r="A38" s="121"/>
      <c r="B38" s="193" t="s">
        <v>20</v>
      </c>
      <c r="C38" s="191"/>
      <c r="D38" s="191"/>
      <c r="E38" s="191"/>
      <c r="F38" s="191"/>
      <c r="G38" s="2"/>
      <c r="H38" s="2"/>
      <c r="I38" s="191" t="s">
        <v>20</v>
      </c>
      <c r="J38" s="191"/>
      <c r="K38" s="191"/>
      <c r="L38" s="191"/>
      <c r="M38" s="192"/>
      <c r="N38" s="131"/>
      <c r="O38" s="125"/>
      <c r="P38" s="2"/>
      <c r="Q38" s="144">
        <f>S36/1000</f>
        <v>5.0433519999999996</v>
      </c>
      <c r="R38" s="144"/>
      <c r="S38" s="144"/>
      <c r="T38" s="26" t="s">
        <v>27</v>
      </c>
      <c r="U38" s="2"/>
      <c r="V38" s="2"/>
      <c r="W38" s="150" t="s">
        <v>27</v>
      </c>
      <c r="X38" s="151"/>
      <c r="Y38" s="151"/>
      <c r="Z38" s="152"/>
      <c r="AA38" s="1"/>
      <c r="AB38" s="2"/>
      <c r="AC38" s="2"/>
      <c r="AD38" s="2"/>
      <c r="AE38" s="2"/>
      <c r="AF38" s="2"/>
      <c r="AG38" s="2"/>
      <c r="AH38" s="2"/>
      <c r="AI38" s="3"/>
      <c r="AJ38" s="2"/>
      <c r="AK38" s="2"/>
      <c r="AL38" s="2"/>
      <c r="AM38" s="2"/>
      <c r="AN38" s="31"/>
    </row>
    <row r="39" spans="1:40" ht="5.25" customHeight="1">
      <c r="A39" s="121"/>
      <c r="B39" s="36"/>
      <c r="C39" s="21"/>
      <c r="D39" s="21"/>
      <c r="E39" s="21"/>
      <c r="F39" s="21"/>
      <c r="G39" s="14"/>
      <c r="H39" s="14"/>
      <c r="I39" s="21"/>
      <c r="J39" s="21"/>
      <c r="K39" s="21"/>
      <c r="L39" s="21"/>
      <c r="M39" s="37"/>
      <c r="N39" s="133"/>
      <c r="O39" s="126"/>
      <c r="P39" s="14"/>
      <c r="Q39" s="14"/>
      <c r="R39" s="14"/>
      <c r="S39" s="14"/>
      <c r="T39" s="14"/>
      <c r="U39" s="14"/>
      <c r="V39" s="14"/>
      <c r="W39" s="10"/>
      <c r="X39" s="14"/>
      <c r="Y39" s="14"/>
      <c r="Z39" s="13"/>
      <c r="AA39" s="10"/>
      <c r="AB39" s="14"/>
      <c r="AC39" s="14"/>
      <c r="AD39" s="14"/>
      <c r="AE39" s="14"/>
      <c r="AF39" s="14"/>
      <c r="AG39" s="14"/>
      <c r="AH39" s="14"/>
      <c r="AI39" s="13"/>
      <c r="AJ39" s="14"/>
      <c r="AK39" s="14"/>
      <c r="AL39" s="14"/>
      <c r="AM39" s="14"/>
      <c r="AN39" s="33"/>
    </row>
    <row r="40" spans="1:40" ht="5.25" customHeight="1">
      <c r="A40" s="121"/>
      <c r="B40" s="3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5"/>
      <c r="N40" s="130">
        <f>E3</f>
        <v>6</v>
      </c>
      <c r="O40" s="127">
        <f>Q49</f>
        <v>16.600000000000001</v>
      </c>
      <c r="P40" s="16"/>
      <c r="Q40" s="16"/>
      <c r="R40" s="16"/>
      <c r="S40" s="16"/>
      <c r="T40" s="16"/>
      <c r="U40" s="16"/>
      <c r="V40" s="17"/>
      <c r="W40" s="15"/>
      <c r="X40" s="16"/>
      <c r="Y40" s="16"/>
      <c r="Z40" s="17"/>
      <c r="AA40" s="15"/>
      <c r="AB40" s="16"/>
      <c r="AC40" s="16"/>
      <c r="AD40" s="16"/>
      <c r="AE40" s="16"/>
      <c r="AF40" s="16"/>
      <c r="AG40" s="16"/>
      <c r="AH40" s="16"/>
      <c r="AI40" s="17"/>
      <c r="AJ40" s="16"/>
      <c r="AK40" s="16"/>
      <c r="AL40" s="16"/>
      <c r="AM40" s="16"/>
      <c r="AN40" s="35"/>
    </row>
    <row r="41" spans="1:40">
      <c r="A41" s="121"/>
      <c r="B41" s="30"/>
      <c r="C41" s="2"/>
      <c r="D41" s="2"/>
      <c r="E41" s="2"/>
      <c r="F41" s="2"/>
      <c r="G41" s="2"/>
      <c r="H41" s="2"/>
      <c r="I41" s="2"/>
      <c r="J41" s="2"/>
      <c r="K41" s="2"/>
      <c r="L41" s="2"/>
      <c r="M41" s="31"/>
      <c r="N41" s="131"/>
      <c r="O41" s="128"/>
      <c r="P41" s="6">
        <v>2</v>
      </c>
      <c r="Q41" s="6" t="s">
        <v>14</v>
      </c>
      <c r="R41" s="6" t="s">
        <v>29</v>
      </c>
      <c r="S41" s="22">
        <f>D43</f>
        <v>450</v>
      </c>
      <c r="T41" s="6" t="s">
        <v>13</v>
      </c>
      <c r="U41" s="6">
        <f>G47</f>
        <v>180</v>
      </c>
      <c r="V41" s="3"/>
      <c r="W41" s="162">
        <f>R45</f>
        <v>1.4039999999999999</v>
      </c>
      <c r="X41" s="138"/>
      <c r="Y41" s="138" t="s">
        <v>14</v>
      </c>
      <c r="Z41" s="146">
        <f>ROUND(O40,0)</f>
        <v>17</v>
      </c>
      <c r="AA41" s="1"/>
      <c r="AB41" s="2"/>
      <c r="AC41" s="2"/>
      <c r="AD41" s="2"/>
      <c r="AE41" s="2"/>
      <c r="AF41" s="2"/>
      <c r="AG41" s="2"/>
      <c r="AH41" s="2"/>
      <c r="AI41" s="3"/>
      <c r="AJ41" s="2"/>
      <c r="AK41" s="2"/>
      <c r="AL41" s="2"/>
      <c r="AM41" s="2"/>
      <c r="AN41" s="31"/>
    </row>
    <row r="42" spans="1:40">
      <c r="A42" s="121"/>
      <c r="B42" s="30"/>
      <c r="C42" s="2"/>
      <c r="D42" s="2"/>
      <c r="E42" s="2"/>
      <c r="F42" s="2"/>
      <c r="G42" s="2"/>
      <c r="H42" s="2"/>
      <c r="I42" s="2"/>
      <c r="J42" s="2"/>
      <c r="K42" s="2"/>
      <c r="L42" s="2"/>
      <c r="M42" s="31"/>
      <c r="N42" s="131"/>
      <c r="O42" s="128"/>
      <c r="P42" s="6" t="s">
        <v>30</v>
      </c>
      <c r="Q42" s="6" t="s">
        <v>13</v>
      </c>
      <c r="R42" s="6">
        <v>24</v>
      </c>
      <c r="S42" s="6" t="s">
        <v>14</v>
      </c>
      <c r="T42" s="6">
        <f>N40</f>
        <v>6</v>
      </c>
      <c r="U42" s="6"/>
      <c r="V42" s="3"/>
      <c r="W42" s="162"/>
      <c r="X42" s="138"/>
      <c r="Y42" s="138"/>
      <c r="Z42" s="146"/>
      <c r="AA42" s="19" t="s">
        <v>34</v>
      </c>
      <c r="AB42" s="142" t="s">
        <v>14</v>
      </c>
      <c r="AC42" s="141">
        <f>N40</f>
        <v>6</v>
      </c>
      <c r="AD42" s="141"/>
      <c r="AE42" s="6">
        <v>2</v>
      </c>
      <c r="AF42" s="142" t="s">
        <v>14</v>
      </c>
      <c r="AG42" s="142">
        <f>AC19</f>
        <v>7860</v>
      </c>
      <c r="AH42" s="142"/>
      <c r="AI42" s="143"/>
      <c r="AJ42" s="137">
        <f>AC44</f>
        <v>0.2221236</v>
      </c>
      <c r="AK42" s="138"/>
      <c r="AL42" s="6" t="s">
        <v>14</v>
      </c>
      <c r="AM42" s="137">
        <f>W43</f>
        <v>23.867999999999999</v>
      </c>
      <c r="AN42" s="139"/>
    </row>
    <row r="43" spans="1:40">
      <c r="A43" s="121"/>
      <c r="B43" s="30"/>
      <c r="C43" s="2"/>
      <c r="D43" s="190">
        <f>F48-H48*J48</f>
        <v>450</v>
      </c>
      <c r="E43" s="190"/>
      <c r="F43" s="142" t="s">
        <v>25</v>
      </c>
      <c r="G43" s="142"/>
      <c r="H43" s="142"/>
      <c r="I43" s="142"/>
      <c r="J43" s="2"/>
      <c r="K43" s="2"/>
      <c r="L43" s="2"/>
      <c r="M43" s="31"/>
      <c r="N43" s="131"/>
      <c r="O43" s="128"/>
      <c r="P43" s="2"/>
      <c r="Q43" s="2"/>
      <c r="R43" s="2"/>
      <c r="S43" s="2" t="s">
        <v>21</v>
      </c>
      <c r="T43" s="138">
        <f>P41*(S41+U41)+R42*T42</f>
        <v>1404</v>
      </c>
      <c r="U43" s="138"/>
      <c r="V43" s="3"/>
      <c r="W43" s="147">
        <f>W41*Z41</f>
        <v>23.867999999999999</v>
      </c>
      <c r="X43" s="148"/>
      <c r="Y43" s="148"/>
      <c r="Z43" s="149"/>
      <c r="AA43" s="5">
        <v>4</v>
      </c>
      <c r="AB43" s="142"/>
      <c r="AC43" s="138">
        <v>1000</v>
      </c>
      <c r="AD43" s="138"/>
      <c r="AE43" s="2"/>
      <c r="AF43" s="142"/>
      <c r="AG43" s="142"/>
      <c r="AH43" s="142"/>
      <c r="AI43" s="143"/>
      <c r="AJ43" s="123">
        <f>AJ42*AM42</f>
        <v>5.3016460847999998</v>
      </c>
      <c r="AK43" s="123"/>
      <c r="AL43" s="123"/>
      <c r="AM43" s="58" t="s">
        <v>35</v>
      </c>
      <c r="AN43" s="31"/>
    </row>
    <row r="44" spans="1:40">
      <c r="A44" s="121"/>
      <c r="B44" s="30"/>
      <c r="C44" s="2"/>
      <c r="D44" s="190"/>
      <c r="E44" s="190"/>
      <c r="F44" s="142"/>
      <c r="G44" s="142"/>
      <c r="H44" s="142"/>
      <c r="I44" s="142"/>
      <c r="J44" s="2"/>
      <c r="K44" s="2"/>
      <c r="L44" s="2"/>
      <c r="M44" s="31"/>
      <c r="N44" s="131"/>
      <c r="O44" s="128"/>
      <c r="P44" s="188" t="s">
        <v>52</v>
      </c>
      <c r="Q44" s="188"/>
      <c r="R44" s="188"/>
      <c r="S44" s="188"/>
      <c r="T44" s="188"/>
      <c r="U44" s="188"/>
      <c r="V44" s="3"/>
      <c r="W44" s="150" t="s">
        <v>27</v>
      </c>
      <c r="X44" s="151"/>
      <c r="Y44" s="151"/>
      <c r="Z44" s="152"/>
      <c r="AA44" s="1"/>
      <c r="AB44" s="2"/>
      <c r="AC44" s="144">
        <f>0.785*(AC42/AC43)^2*AG42</f>
        <v>0.2221236</v>
      </c>
      <c r="AD44" s="144"/>
      <c r="AE44" s="144"/>
      <c r="AF44" s="28" t="s">
        <v>12</v>
      </c>
      <c r="AG44" s="25"/>
      <c r="AH44" s="2"/>
      <c r="AI44" s="3"/>
      <c r="AJ44" s="2"/>
      <c r="AK44" s="2"/>
      <c r="AL44" s="2"/>
      <c r="AM44" s="2"/>
      <c r="AN44" s="31"/>
    </row>
    <row r="45" spans="1:40">
      <c r="A45" s="121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31"/>
      <c r="N45" s="131"/>
      <c r="O45" s="128"/>
      <c r="P45" s="14"/>
      <c r="Q45" s="14"/>
      <c r="R45" s="196">
        <f>T43/1000</f>
        <v>1.4039999999999999</v>
      </c>
      <c r="S45" s="196"/>
      <c r="T45" s="27" t="s">
        <v>27</v>
      </c>
      <c r="U45" s="14"/>
      <c r="V45" s="13"/>
      <c r="W45" s="7"/>
      <c r="X45" s="8"/>
      <c r="Y45" s="2"/>
      <c r="Z45" s="3"/>
      <c r="AA45" s="1"/>
      <c r="AB45" s="2"/>
      <c r="AC45" s="2"/>
      <c r="AD45" s="2"/>
      <c r="AE45" s="2"/>
      <c r="AF45" s="2"/>
      <c r="AG45" s="2"/>
      <c r="AH45" s="2"/>
      <c r="AI45" s="3"/>
      <c r="AJ45" s="2"/>
      <c r="AK45" s="2"/>
      <c r="AL45" s="2"/>
      <c r="AM45" s="2"/>
      <c r="AN45" s="31"/>
    </row>
    <row r="46" spans="1:40">
      <c r="A46" s="121"/>
      <c r="B46" s="30"/>
      <c r="C46" s="2"/>
      <c r="D46" s="2"/>
      <c r="E46" s="2"/>
      <c r="F46" s="2"/>
      <c r="G46" s="2"/>
      <c r="H46" s="2"/>
      <c r="I46" s="2"/>
      <c r="J46" s="2"/>
      <c r="K46" s="2"/>
      <c r="L46" s="2"/>
      <c r="M46" s="31"/>
      <c r="N46" s="131"/>
      <c r="O46" s="128"/>
      <c r="P46" s="23" t="s">
        <v>29</v>
      </c>
      <c r="Q46" s="138">
        <f>J37</f>
        <v>798</v>
      </c>
      <c r="R46" s="138"/>
      <c r="S46" s="6" t="s">
        <v>31</v>
      </c>
      <c r="T46" s="138">
        <f>L3</f>
        <v>210</v>
      </c>
      <c r="U46" s="138"/>
      <c r="V46" s="2" t="s">
        <v>30</v>
      </c>
      <c r="W46" s="7"/>
      <c r="X46" s="8"/>
      <c r="Y46" s="2"/>
      <c r="Z46" s="3"/>
      <c r="AA46" s="1"/>
      <c r="AB46" s="2"/>
      <c r="AC46" s="2"/>
      <c r="AD46" s="2"/>
      <c r="AE46" s="2"/>
      <c r="AF46" s="2"/>
      <c r="AG46" s="2"/>
      <c r="AH46" s="2"/>
      <c r="AI46" s="3"/>
      <c r="AJ46" s="2"/>
      <c r="AK46" s="2"/>
      <c r="AL46" s="2"/>
      <c r="AM46" s="2"/>
      <c r="AN46" s="31"/>
    </row>
    <row r="47" spans="1:40">
      <c r="A47" s="121"/>
      <c r="B47" s="30"/>
      <c r="C47" s="2"/>
      <c r="D47" s="2"/>
      <c r="E47" s="2"/>
      <c r="F47" s="2"/>
      <c r="G47" s="182">
        <f>F49-H49*J49</f>
        <v>180</v>
      </c>
      <c r="H47" s="182"/>
      <c r="I47" s="2"/>
      <c r="J47" s="2"/>
      <c r="K47" s="2"/>
      <c r="L47" s="2"/>
      <c r="M47" s="31"/>
      <c r="N47" s="131"/>
      <c r="O47" s="128"/>
      <c r="P47" s="6" t="s">
        <v>13</v>
      </c>
      <c r="Q47" s="6">
        <v>1</v>
      </c>
      <c r="R47" s="6" t="s">
        <v>14</v>
      </c>
      <c r="S47" s="6">
        <v>2</v>
      </c>
      <c r="T47" s="8" t="s">
        <v>13</v>
      </c>
      <c r="U47" s="8"/>
      <c r="V47" s="8"/>
      <c r="W47" s="1"/>
      <c r="X47" s="2"/>
      <c r="Y47" s="2"/>
      <c r="Z47" s="3"/>
      <c r="AA47" s="1"/>
      <c r="AB47" s="2"/>
      <c r="AC47" s="2"/>
      <c r="AD47" s="2"/>
      <c r="AE47" s="2"/>
      <c r="AF47" s="2"/>
      <c r="AG47" s="2"/>
      <c r="AH47" s="2"/>
      <c r="AI47" s="3"/>
      <c r="AJ47" s="2"/>
      <c r="AK47" s="2"/>
      <c r="AL47" s="2"/>
      <c r="AM47" s="2"/>
      <c r="AN47" s="31"/>
    </row>
    <row r="48" spans="1:40">
      <c r="A48" s="121"/>
      <c r="B48" s="30"/>
      <c r="C48" s="2"/>
      <c r="D48" s="2"/>
      <c r="E48" s="4" t="s">
        <v>22</v>
      </c>
      <c r="F48" s="24">
        <f>AI5</f>
        <v>500</v>
      </c>
      <c r="G48" s="4" t="s">
        <v>15</v>
      </c>
      <c r="H48" s="4">
        <v>2</v>
      </c>
      <c r="I48" s="4" t="s">
        <v>14</v>
      </c>
      <c r="J48" s="4">
        <f>AC16</f>
        <v>25</v>
      </c>
      <c r="K48" s="2"/>
      <c r="L48" s="2"/>
      <c r="M48" s="31"/>
      <c r="N48" s="131"/>
      <c r="O48" s="128"/>
      <c r="P48" s="23" t="s">
        <v>29</v>
      </c>
      <c r="Q48" s="142">
        <f>N12</f>
        <v>2800</v>
      </c>
      <c r="R48" s="142"/>
      <c r="S48" s="4" t="s">
        <v>31</v>
      </c>
      <c r="T48" s="142">
        <f>U9</f>
        <v>400</v>
      </c>
      <c r="U48" s="142"/>
      <c r="V48" s="2" t="s">
        <v>30</v>
      </c>
      <c r="W48" s="1"/>
      <c r="X48" s="2"/>
      <c r="Y48" s="2"/>
      <c r="Z48" s="3"/>
      <c r="AA48" s="1"/>
      <c r="AB48" s="2"/>
      <c r="AC48" s="2"/>
      <c r="AD48" s="2"/>
      <c r="AE48" s="2"/>
      <c r="AF48" s="2"/>
      <c r="AG48" s="2"/>
      <c r="AH48" s="2"/>
      <c r="AI48" s="3"/>
      <c r="AJ48" s="2"/>
      <c r="AK48" s="2"/>
      <c r="AL48" s="2"/>
      <c r="AM48" s="2"/>
      <c r="AN48" s="31"/>
    </row>
    <row r="49" spans="1:40" ht="15.75" thickBot="1">
      <c r="A49" s="122"/>
      <c r="B49" s="38"/>
      <c r="C49" s="39"/>
      <c r="D49" s="39"/>
      <c r="E49" s="39" t="s">
        <v>23</v>
      </c>
      <c r="F49" s="40">
        <f>E13</f>
        <v>230</v>
      </c>
      <c r="G49" s="41" t="s">
        <v>15</v>
      </c>
      <c r="H49" s="41">
        <v>2</v>
      </c>
      <c r="I49" s="41" t="s">
        <v>14</v>
      </c>
      <c r="J49" s="41">
        <f>AC16</f>
        <v>25</v>
      </c>
      <c r="K49" s="39"/>
      <c r="L49" s="39"/>
      <c r="M49" s="42"/>
      <c r="N49" s="132"/>
      <c r="O49" s="129"/>
      <c r="P49" s="39"/>
      <c r="Q49" s="159">
        <f>(Q46/T46+1)*S47+(Q48/T48)</f>
        <v>16.600000000000001</v>
      </c>
      <c r="R49" s="159"/>
      <c r="S49" s="160" t="s">
        <v>32</v>
      </c>
      <c r="T49" s="160"/>
      <c r="U49" s="39"/>
      <c r="V49" s="39"/>
      <c r="W49" s="44"/>
      <c r="X49" s="39"/>
      <c r="Y49" s="39"/>
      <c r="Z49" s="45"/>
      <c r="AA49" s="44"/>
      <c r="AB49" s="39"/>
      <c r="AC49" s="39"/>
      <c r="AD49" s="39"/>
      <c r="AE49" s="39"/>
      <c r="AF49" s="39"/>
      <c r="AG49" s="39"/>
      <c r="AH49" s="39"/>
      <c r="AI49" s="45"/>
      <c r="AJ49" s="39"/>
      <c r="AK49" s="39"/>
      <c r="AL49" s="39"/>
      <c r="AM49" s="39"/>
      <c r="AN49" s="42"/>
    </row>
    <row r="50" spans="1:40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80" t="s">
        <v>43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78">
        <f>AJ26+AJ30+AJ36+AJ43</f>
        <v>71.173734596902406</v>
      </c>
      <c r="AK50" s="79"/>
      <c r="AL50" s="79"/>
      <c r="AM50" s="79"/>
      <c r="AN50" s="56" t="s">
        <v>35</v>
      </c>
    </row>
    <row r="51" spans="1:40" ht="15.75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82" t="s">
        <v>44</v>
      </c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>
        <f>AJ50/1000</f>
        <v>7.1173734596902405E-2</v>
      </c>
      <c r="AK51" s="85"/>
      <c r="AL51" s="85"/>
      <c r="AM51" s="85"/>
      <c r="AN51" s="57" t="s">
        <v>42</v>
      </c>
    </row>
    <row r="52" spans="1:40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</sheetData>
  <sheetProtection password="9B59" sheet="1" objects="1" scenarios="1" selectLockedCells="1"/>
  <mergeCells count="141">
    <mergeCell ref="P34:Q34"/>
    <mergeCell ref="S35:T35"/>
    <mergeCell ref="P36:Q36"/>
    <mergeCell ref="P37:U37"/>
    <mergeCell ref="S36:U36"/>
    <mergeCell ref="Q38:S38"/>
    <mergeCell ref="Q48:R48"/>
    <mergeCell ref="T43:U43"/>
    <mergeCell ref="P44:U44"/>
    <mergeCell ref="R45:S45"/>
    <mergeCell ref="Q46:R46"/>
    <mergeCell ref="T46:U46"/>
    <mergeCell ref="T48:U48"/>
    <mergeCell ref="D43:E44"/>
    <mergeCell ref="F24:I24"/>
    <mergeCell ref="F29:I29"/>
    <mergeCell ref="F43:I44"/>
    <mergeCell ref="I38:M38"/>
    <mergeCell ref="B38:F38"/>
    <mergeCell ref="I35:J35"/>
    <mergeCell ref="C31:D31"/>
    <mergeCell ref="F31:H31"/>
    <mergeCell ref="J31:L31"/>
    <mergeCell ref="F36:I36"/>
    <mergeCell ref="G37:H37"/>
    <mergeCell ref="J37:L37"/>
    <mergeCell ref="C37:E37"/>
    <mergeCell ref="C25:D25"/>
    <mergeCell ref="C26:D26"/>
    <mergeCell ref="C30:D30"/>
    <mergeCell ref="Q3:T3"/>
    <mergeCell ref="N12:X12"/>
    <mergeCell ref="O9:T9"/>
    <mergeCell ref="V9:X9"/>
    <mergeCell ref="H21:K21"/>
    <mergeCell ref="M21:P21"/>
    <mergeCell ref="M15:P20"/>
    <mergeCell ref="W24:X24"/>
    <mergeCell ref="O28:O32"/>
    <mergeCell ref="N28:N32"/>
    <mergeCell ref="O24:O27"/>
    <mergeCell ref="N24:N27"/>
    <mergeCell ref="P24:Q24"/>
    <mergeCell ref="P25:U25"/>
    <mergeCell ref="Q26:R26"/>
    <mergeCell ref="T26:U26"/>
    <mergeCell ref="P29:Q29"/>
    <mergeCell ref="P30:U30"/>
    <mergeCell ref="Q31:R31"/>
    <mergeCell ref="T31:U31"/>
    <mergeCell ref="Q49:R49"/>
    <mergeCell ref="S49:T49"/>
    <mergeCell ref="W34:X35"/>
    <mergeCell ref="W41:X42"/>
    <mergeCell ref="AC19:AD19"/>
    <mergeCell ref="AI5:AI8"/>
    <mergeCell ref="E5:AG8"/>
    <mergeCell ref="Y12:AE12"/>
    <mergeCell ref="G12:M12"/>
    <mergeCell ref="G13:AE13"/>
    <mergeCell ref="E13:F13"/>
    <mergeCell ref="AF13:AG13"/>
    <mergeCell ref="AF9:AG12"/>
    <mergeCell ref="E9:F12"/>
    <mergeCell ref="L15:L20"/>
    <mergeCell ref="W17:AB17"/>
    <mergeCell ref="W16:AB16"/>
    <mergeCell ref="W18:AB18"/>
    <mergeCell ref="W19:AB19"/>
    <mergeCell ref="H15:K20"/>
    <mergeCell ref="J26:L26"/>
    <mergeCell ref="F26:H26"/>
    <mergeCell ref="G47:H47"/>
    <mergeCell ref="Y41:Y42"/>
    <mergeCell ref="Z41:Z42"/>
    <mergeCell ref="W43:Z43"/>
    <mergeCell ref="W44:Z44"/>
    <mergeCell ref="AB24:AB25"/>
    <mergeCell ref="AB29:AB30"/>
    <mergeCell ref="AB35:AB36"/>
    <mergeCell ref="AB42:AB43"/>
    <mergeCell ref="Y34:Y35"/>
    <mergeCell ref="Z34:Z35"/>
    <mergeCell ref="W36:Z37"/>
    <mergeCell ref="W38:Z38"/>
    <mergeCell ref="W25:Z25"/>
    <mergeCell ref="W26:Z26"/>
    <mergeCell ref="W29:X29"/>
    <mergeCell ref="W30:Z30"/>
    <mergeCell ref="W31:Z31"/>
    <mergeCell ref="AC44:AE44"/>
    <mergeCell ref="AC35:AD35"/>
    <mergeCell ref="AF35:AF36"/>
    <mergeCell ref="AG35:AI36"/>
    <mergeCell ref="AC36:AD36"/>
    <mergeCell ref="AC37:AE37"/>
    <mergeCell ref="AC29:AD29"/>
    <mergeCell ref="AF29:AF30"/>
    <mergeCell ref="AG29:AI30"/>
    <mergeCell ref="AC30:AD30"/>
    <mergeCell ref="AC31:AE31"/>
    <mergeCell ref="AJ42:AK42"/>
    <mergeCell ref="AM42:AN42"/>
    <mergeCell ref="AJ24:AK25"/>
    <mergeCell ref="AM25:AN25"/>
    <mergeCell ref="AJ26:AL26"/>
    <mergeCell ref="AJ29:AK29"/>
    <mergeCell ref="AM29:AN29"/>
    <mergeCell ref="AC42:AD42"/>
    <mergeCell ref="AF42:AF43"/>
    <mergeCell ref="AG42:AI43"/>
    <mergeCell ref="AC43:AD43"/>
    <mergeCell ref="AC24:AD24"/>
    <mergeCell ref="AC25:AD25"/>
    <mergeCell ref="AF24:AF25"/>
    <mergeCell ref="AG24:AI25"/>
    <mergeCell ref="AC26:AE26"/>
    <mergeCell ref="A22:A23"/>
    <mergeCell ref="D1:AK2"/>
    <mergeCell ref="T21:AN21"/>
    <mergeCell ref="AJ50:AM50"/>
    <mergeCell ref="W50:AI50"/>
    <mergeCell ref="W51:AI51"/>
    <mergeCell ref="AJ51:AM51"/>
    <mergeCell ref="AA22:AI23"/>
    <mergeCell ref="AJ22:AN23"/>
    <mergeCell ref="W22:Z23"/>
    <mergeCell ref="P22:V23"/>
    <mergeCell ref="B22:M23"/>
    <mergeCell ref="N22:N23"/>
    <mergeCell ref="O22:O23"/>
    <mergeCell ref="A24:A49"/>
    <mergeCell ref="AJ43:AL43"/>
    <mergeCell ref="O33:O39"/>
    <mergeCell ref="O40:O49"/>
    <mergeCell ref="N40:N49"/>
    <mergeCell ref="N33:N39"/>
    <mergeCell ref="AJ30:AL30"/>
    <mergeCell ref="AJ35:AK35"/>
    <mergeCell ref="AM35:AN35"/>
    <mergeCell ref="AJ36:AL3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N7" sqref="AN7"/>
    </sheetView>
  </sheetViews>
  <sheetFormatPr defaultColWidth="3.42578125" defaultRowHeight="15"/>
  <sheetData/>
  <sheetProtection password="9B59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BBS</vt:lpstr>
      <vt:lpstr>Bar Shape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</dc:creator>
  <cp:lastModifiedBy>Manoj</cp:lastModifiedBy>
  <dcterms:created xsi:type="dcterms:W3CDTF">2015-10-25T07:16:13Z</dcterms:created>
  <dcterms:modified xsi:type="dcterms:W3CDTF">2015-10-28T10:01:46Z</dcterms:modified>
</cp:coreProperties>
</file>